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91" windowWidth="15180" windowHeight="8070" activeTab="0"/>
  </bookViews>
  <sheets>
    <sheet name="N-3029P" sheetId="1" r:id="rId1"/>
    <sheet name="Sheet1" sheetId="2" r:id="rId2"/>
    <sheet name="Sheet2" sheetId="3" r:id="rId3"/>
    <sheet name="Sheet3" sheetId="4" r:id="rId4"/>
  </sheets>
  <definedNames>
    <definedName name="_xlnm.Print_Area" localSheetId="0">'N-3029P'!$A$1:$H$76</definedName>
    <definedName name="_xlnm.Print_Area" localSheetId="1">'Sheet1'!$A$1:$Z$145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<sst xmlns="http://schemas.openxmlformats.org/spreadsheetml/2006/main" count="664" uniqueCount="336">
  <si>
    <t>Poles</t>
  </si>
  <si>
    <t>R</t>
  </si>
  <si>
    <t>L</t>
  </si>
  <si>
    <t xml:space="preserve">Poles &gt; GRD </t>
  </si>
  <si>
    <t>QHs &gt; Poles</t>
  </si>
  <si>
    <r>
      <t>[m</t>
    </r>
    <r>
      <rPr>
        <b/>
        <sz val="8"/>
        <rFont val="Symbol"/>
        <family val="1"/>
      </rPr>
      <t>W]</t>
    </r>
  </si>
  <si>
    <t>[mH]</t>
  </si>
  <si>
    <t>[µs]</t>
  </si>
  <si>
    <r>
      <t xml:space="preserve"> [G</t>
    </r>
    <r>
      <rPr>
        <b/>
        <sz val="8"/>
        <rFont val="Symbol"/>
        <family val="1"/>
      </rPr>
      <t>W</t>
    </r>
    <r>
      <rPr>
        <b/>
        <sz val="8"/>
        <rFont val="Arial"/>
        <family val="0"/>
      </rPr>
      <t>]</t>
    </r>
  </si>
  <si>
    <t>PRINCIPAL  ELECTRICAL   MEASUREMENT  OF  MB   PRESERIE DIPOLES</t>
  </si>
  <si>
    <t>I Up</t>
  </si>
  <si>
    <t>I Lw</t>
  </si>
  <si>
    <t>II Up</t>
  </si>
  <si>
    <t>II Lw</t>
  </si>
  <si>
    <t>H00001</t>
  </si>
  <si>
    <t>H00002</t>
  </si>
  <si>
    <t>H00003</t>
  </si>
  <si>
    <t>H00004</t>
  </si>
  <si>
    <t>H00005</t>
  </si>
  <si>
    <t>H00006</t>
  </si>
  <si>
    <t>H00007</t>
  </si>
  <si>
    <t>H00008</t>
  </si>
  <si>
    <t>H00009</t>
  </si>
  <si>
    <t>H00010</t>
  </si>
  <si>
    <t>H00011</t>
  </si>
  <si>
    <r>
      <t>Discharge</t>
    </r>
    <r>
      <rPr>
        <b/>
        <sz val="8"/>
        <rFont val="Arial"/>
        <family val="2"/>
      </rPr>
      <t>[</t>
    </r>
    <r>
      <rPr>
        <b/>
        <sz val="8"/>
        <color indexed="10"/>
        <rFont val="Arial"/>
        <family val="2"/>
      </rPr>
      <t>2µF</t>
    </r>
    <r>
      <rPr>
        <b/>
        <sz val="8"/>
        <rFont val="Arial"/>
        <family val="2"/>
      </rPr>
      <t>]</t>
    </r>
  </si>
  <si>
    <r>
      <t>Discharge</t>
    </r>
    <r>
      <rPr>
        <b/>
        <sz val="8"/>
        <rFont val="Arial"/>
        <family val="2"/>
      </rPr>
      <t>[2</t>
    </r>
    <r>
      <rPr>
        <b/>
        <sz val="8"/>
        <color indexed="10"/>
        <rFont val="Arial"/>
        <family val="2"/>
      </rPr>
      <t>µF</t>
    </r>
    <r>
      <rPr>
        <b/>
        <sz val="8"/>
        <rFont val="Arial"/>
        <family val="2"/>
      </rPr>
      <t>]</t>
    </r>
  </si>
  <si>
    <r>
      <t xml:space="preserve">NOELL   </t>
    </r>
    <r>
      <rPr>
        <sz val="10"/>
        <rFont val="Arial"/>
        <family val="0"/>
      </rPr>
      <t xml:space="preserve">  </t>
    </r>
    <r>
      <rPr>
        <b/>
        <i/>
        <sz val="12"/>
        <rFont val="Arial"/>
        <family val="2"/>
      </rPr>
      <t>Contrat</t>
    </r>
    <r>
      <rPr>
        <sz val="10"/>
        <rFont val="Arial"/>
        <family val="0"/>
      </rPr>
      <t xml:space="preserve">: </t>
    </r>
    <r>
      <rPr>
        <b/>
        <i/>
        <sz val="12"/>
        <rFont val="Arial"/>
        <family val="2"/>
      </rPr>
      <t>F303</t>
    </r>
  </si>
  <si>
    <t>Splice</t>
  </si>
  <si>
    <r>
      <t>[µ</t>
    </r>
    <r>
      <rPr>
        <b/>
        <sz val="8"/>
        <rFont val="Symbol"/>
        <family val="1"/>
      </rPr>
      <t>W</t>
    </r>
    <r>
      <rPr>
        <b/>
        <sz val="8"/>
        <rFont val="Arial"/>
        <family val="2"/>
      </rPr>
      <t>]</t>
    </r>
  </si>
  <si>
    <t>Inner Layer</t>
  </si>
  <si>
    <t>Outer Layer</t>
  </si>
  <si>
    <t>Pole</t>
  </si>
  <si>
    <t>Cable Nr.</t>
  </si>
  <si>
    <t>Nr.</t>
  </si>
  <si>
    <t>H00012</t>
  </si>
  <si>
    <t>H00013</t>
  </si>
  <si>
    <t>H00014</t>
  </si>
  <si>
    <t>H00015</t>
  </si>
  <si>
    <t>Date</t>
  </si>
  <si>
    <t>00</t>
  </si>
  <si>
    <t>02</t>
  </si>
  <si>
    <t>01</t>
  </si>
  <si>
    <t>01B10058B</t>
  </si>
  <si>
    <t>02K02702A</t>
  </si>
  <si>
    <t>01B10058A</t>
  </si>
  <si>
    <t>02K02701C</t>
  </si>
  <si>
    <t>01B10057A</t>
  </si>
  <si>
    <t>02K02701A</t>
  </si>
  <si>
    <t>01B10057B</t>
  </si>
  <si>
    <t>02K02701B</t>
  </si>
  <si>
    <t>02K02101B</t>
  </si>
  <si>
    <t>01B10051A</t>
  </si>
  <si>
    <t>02K02101A</t>
  </si>
  <si>
    <t>01B10051C</t>
  </si>
  <si>
    <t>02K02101C</t>
  </si>
  <si>
    <t>01B10051D</t>
  </si>
  <si>
    <t>02K02102A</t>
  </si>
  <si>
    <t>01E00008E</t>
  </si>
  <si>
    <t>02K02001B</t>
  </si>
  <si>
    <t>01E00008F</t>
  </si>
  <si>
    <t>02K02001C</t>
  </si>
  <si>
    <t>01E00008H</t>
  </si>
  <si>
    <t>02K02002A</t>
  </si>
  <si>
    <t>01E00003C</t>
  </si>
  <si>
    <t>02K01901B</t>
  </si>
  <si>
    <t>01E00005A</t>
  </si>
  <si>
    <t>02K01901C</t>
  </si>
  <si>
    <t>01E00006A</t>
  </si>
  <si>
    <t>02K01902A</t>
  </si>
  <si>
    <t>01E00007E</t>
  </si>
  <si>
    <t>02K01402A</t>
  </si>
  <si>
    <t>H00016</t>
  </si>
  <si>
    <t>01B10059A</t>
  </si>
  <si>
    <t>02K02801A</t>
  </si>
  <si>
    <t>01B10060A</t>
  </si>
  <si>
    <t>02K02801B</t>
  </si>
  <si>
    <t>02K02801C</t>
  </si>
  <si>
    <t>01B10062A</t>
  </si>
  <si>
    <t>02K02802A</t>
  </si>
  <si>
    <t>H00017</t>
  </si>
  <si>
    <t>H00018</t>
  </si>
  <si>
    <t>03</t>
  </si>
  <si>
    <t>H00019</t>
  </si>
  <si>
    <t>H00020</t>
  </si>
  <si>
    <t>01B10063A</t>
  </si>
  <si>
    <t>02K03101B</t>
  </si>
  <si>
    <t>01B10063B</t>
  </si>
  <si>
    <t>01B10063C</t>
  </si>
  <si>
    <t>02K03101C</t>
  </si>
  <si>
    <t>01B10063D</t>
  </si>
  <si>
    <t>02K03102A</t>
  </si>
  <si>
    <t>01B10064A</t>
  </si>
  <si>
    <t>02K03201B</t>
  </si>
  <si>
    <t>01B10064B</t>
  </si>
  <si>
    <t>01B10065A</t>
  </si>
  <si>
    <t>02K03201C</t>
  </si>
  <si>
    <t>01B10065B</t>
  </si>
  <si>
    <t>02K03202A</t>
  </si>
  <si>
    <t>01B10066A</t>
  </si>
  <si>
    <t>02K03401A</t>
  </si>
  <si>
    <t>01B10066B</t>
  </si>
  <si>
    <t>02K03401B</t>
  </si>
  <si>
    <t>01B10066C</t>
  </si>
  <si>
    <t>02K03401C</t>
  </si>
  <si>
    <t>01B10066D</t>
  </si>
  <si>
    <t>02K03402A</t>
  </si>
  <si>
    <t>H00021</t>
  </si>
  <si>
    <t>01B10067B</t>
  </si>
  <si>
    <t>02K03801C</t>
  </si>
  <si>
    <t>01B10067A</t>
  </si>
  <si>
    <t>02K03801B</t>
  </si>
  <si>
    <t>01B10066F</t>
  </si>
  <si>
    <t>02K03301C</t>
  </si>
  <si>
    <t>01B10066E</t>
  </si>
  <si>
    <t>01B10068A</t>
  </si>
  <si>
    <t>02K03901A</t>
  </si>
  <si>
    <t>01B10068B</t>
  </si>
  <si>
    <t>02K03901B</t>
  </si>
  <si>
    <t>01B10068C</t>
  </si>
  <si>
    <t>02K03901C</t>
  </si>
  <si>
    <t>01B10068D</t>
  </si>
  <si>
    <t>02K03902A</t>
  </si>
  <si>
    <t>H00012_V2</t>
  </si>
  <si>
    <t>H00022</t>
  </si>
  <si>
    <t>H00023</t>
  </si>
  <si>
    <t>01B10092D</t>
  </si>
  <si>
    <t>02K04101D</t>
  </si>
  <si>
    <t>01B10092C</t>
  </si>
  <si>
    <t>02K04101C</t>
  </si>
  <si>
    <t>01B10092B</t>
  </si>
  <si>
    <t>01B10092A</t>
  </si>
  <si>
    <t>02K04101A</t>
  </si>
  <si>
    <t>02K04101B</t>
  </si>
  <si>
    <t>01B10072A</t>
  </si>
  <si>
    <t>02K04002A</t>
  </si>
  <si>
    <t>01B10071A</t>
  </si>
  <si>
    <t>02K04001C</t>
  </si>
  <si>
    <t>01B10070A</t>
  </si>
  <si>
    <t>02K04001B</t>
  </si>
  <si>
    <t>01B10069A</t>
  </si>
  <si>
    <t>02K04001A</t>
  </si>
  <si>
    <t>H00024</t>
  </si>
  <si>
    <t>H00025</t>
  </si>
  <si>
    <t>H00026</t>
  </si>
  <si>
    <t>H00027</t>
  </si>
  <si>
    <t>01B10093A</t>
  </si>
  <si>
    <t>02K04800A</t>
  </si>
  <si>
    <t>01B10093B</t>
  </si>
  <si>
    <t>01B10093C</t>
  </si>
  <si>
    <t>02K04800C</t>
  </si>
  <si>
    <t>01B10093D</t>
  </si>
  <si>
    <t>02K04800D</t>
  </si>
  <si>
    <t>01B10094A</t>
  </si>
  <si>
    <t>02K04901A</t>
  </si>
  <si>
    <t>01B10094B</t>
  </si>
  <si>
    <t>02K04901B</t>
  </si>
  <si>
    <t>02K04800B</t>
  </si>
  <si>
    <t>01B10094C</t>
  </si>
  <si>
    <t>02K04901C</t>
  </si>
  <si>
    <t>01B10094D</t>
  </si>
  <si>
    <t>02K04902A</t>
  </si>
  <si>
    <t>01B10160A</t>
  </si>
  <si>
    <t>02K07101A</t>
  </si>
  <si>
    <t>01B10160B</t>
  </si>
  <si>
    <t>02K07101B</t>
  </si>
  <si>
    <t>01B10161A</t>
  </si>
  <si>
    <t>02K07101C</t>
  </si>
  <si>
    <t>01B10161B</t>
  </si>
  <si>
    <t>02K07101D</t>
  </si>
  <si>
    <t>H00028</t>
  </si>
  <si>
    <t>H00029</t>
  </si>
  <si>
    <t>01B10162A</t>
  </si>
  <si>
    <t>02K05601D</t>
  </si>
  <si>
    <t>01B10162B</t>
  </si>
  <si>
    <t>02K07202A</t>
  </si>
  <si>
    <t>01B10162C</t>
  </si>
  <si>
    <t>01B10162D</t>
  </si>
  <si>
    <t>02K07201C</t>
  </si>
  <si>
    <t>01B10162H</t>
  </si>
  <si>
    <t>02K07302A</t>
  </si>
  <si>
    <t>01B10162G</t>
  </si>
  <si>
    <t>02K07301C</t>
  </si>
  <si>
    <t>01B10162F</t>
  </si>
  <si>
    <t>02K07301B</t>
  </si>
  <si>
    <t>01B10162E</t>
  </si>
  <si>
    <t>02K07301A</t>
  </si>
  <si>
    <t>H00030</t>
  </si>
  <si>
    <t>01B10163A</t>
  </si>
  <si>
    <t>02K07401A</t>
  </si>
  <si>
    <t>01B10163B</t>
  </si>
  <si>
    <t>02K07401B</t>
  </si>
  <si>
    <t>01B10163C</t>
  </si>
  <si>
    <t>02K07401C</t>
  </si>
  <si>
    <t>01B10163D</t>
  </si>
  <si>
    <t>02K07401D</t>
  </si>
  <si>
    <t>nouvelle tôle</t>
  </si>
  <si>
    <t>de glissement</t>
  </si>
  <si>
    <t>01B10095A</t>
  </si>
  <si>
    <t>02K05000A</t>
  </si>
  <si>
    <t>01B10096A</t>
  </si>
  <si>
    <t>02K05300C</t>
  </si>
  <si>
    <t>01B10097A</t>
  </si>
  <si>
    <t>02K05000C</t>
  </si>
  <si>
    <t>01B10098A</t>
  </si>
  <si>
    <t>02K05000D</t>
  </si>
  <si>
    <t>H00031</t>
  </si>
  <si>
    <t>H00032</t>
  </si>
  <si>
    <t>H00033</t>
  </si>
  <si>
    <t>H00034</t>
  </si>
  <si>
    <t>H00035</t>
  </si>
  <si>
    <t>H00036</t>
  </si>
  <si>
    <t>.</t>
  </si>
  <si>
    <t>01B10181A</t>
  </si>
  <si>
    <t>02K08201A</t>
  </si>
  <si>
    <t>01B10181B</t>
  </si>
  <si>
    <t>02K08201B</t>
  </si>
  <si>
    <t>01B10181C</t>
  </si>
  <si>
    <t>02K08201C</t>
  </si>
  <si>
    <t>01B10181D</t>
  </si>
  <si>
    <t>02K08201D</t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</si>
  <si>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</si>
  <si>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</si>
  <si>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</si>
  <si>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</si>
  <si>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</si>
  <si>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</si>
  <si>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</si>
  <si>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</si>
  <si>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</si>
  <si>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</si>
  <si>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N-3029P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</si>
  <si>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</si>
  <si>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</si>
  <si>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</si>
  <si>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</si>
  <si>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</si>
  <si>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</si>
  <si>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</si>
  <si>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</si>
  <si>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</si>
  <si>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</si>
  <si>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</si>
  <si>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N-3029I</t>
  </si>
  <si>
    <t>BNN SERIAL NUMBER OUTER LAYER :</t>
  </si>
  <si>
    <t>N-3029E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</si>
  <si>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</si>
  <si>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</si>
  <si>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</si>
  <si>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</si>
  <si>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</si>
  <si>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</si>
  <si>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</si>
  <si>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</si>
  <si>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</si>
  <si>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</si>
  <si>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07.05.03</t>
  </si>
  <si>
    <t>TIME :</t>
  </si>
  <si>
    <t>BNN INT. REG. NO :</t>
  </si>
  <si>
    <t>DATE OF REPORT :</t>
  </si>
  <si>
    <t>Cable    "I"   Number :</t>
  </si>
  <si>
    <t>HCMB__A046-01B10197A</t>
  </si>
  <si>
    <t>Serial Number "I" :</t>
  </si>
  <si>
    <t>Cable  "O"   Number :</t>
  </si>
  <si>
    <t>HCMB__A047-02K09501A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</si>
  <si>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</si>
  <si>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</si>
  <si>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</si>
  <si>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</si>
  <si>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</si>
  <si>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</si>
  <si>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</si>
  <si>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</si>
  <si>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</si>
  <si>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</si>
  <si>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SIGN:</t>
  </si>
  <si>
    <t>Zehentner</t>
  </si>
  <si>
    <t>ITP step 7a</t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</si>
  <si>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</si>
  <si>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</si>
  <si>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</si>
  <si>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</si>
  <si>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</si>
  <si>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</si>
  <si>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</si>
  <si>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</si>
  <si>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</si>
  <si>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</si>
  <si>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</si>
  <si>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Fug [BM 00127], Testo 965 [BM 00116], HP34401A [BM 00122]</t>
  </si>
  <si>
    <t>ITP step 7c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</si>
  <si>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</si>
  <si>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</si>
  <si>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</si>
  <si>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</si>
  <si>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</si>
  <si>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</si>
  <si>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</si>
  <si>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</si>
  <si>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</si>
  <si>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</si>
  <si>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00291]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</si>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</sst>
</file>

<file path=xl/styles.xml><?xml version="1.0" encoding="utf-8"?>
<styleSheet xmlns="http://schemas.openxmlformats.org/spreadsheetml/2006/main">
  <numFmts count="6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0.0"/>
    <numFmt numFmtId="173" formatCode="0.000"/>
    <numFmt numFmtId="174" formatCode="0.0000"/>
    <numFmt numFmtId="175" formatCode="dd/mm"/>
    <numFmt numFmtId="176" formatCode="dd/mm/yyyy"/>
    <numFmt numFmtId="177" formatCode="#,##0\ &quot;€&quot;;\-#,##0\ &quot;€&quot;"/>
    <numFmt numFmtId="178" formatCode="#,##0\ &quot;€&quot;;[Red]\-#,##0\ &quot;€&quot;"/>
    <numFmt numFmtId="179" formatCode="#,##0.00\ &quot;€&quot;;\-#,##0.00\ &quot;€&quot;"/>
    <numFmt numFmtId="180" formatCode="#,##0.00\ &quot;€&quot;;[Red]\-#,##0.00\ &quot;€&quot;"/>
    <numFmt numFmtId="181" formatCode="_-* #,##0\ &quot;€&quot;_-;\-* #,##0\ &quot;€&quot;_-;_-* &quot;-&quot;\ &quot;€&quot;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.00\ _€_-;\-* #,##0.00\ _€_-;_-* &quot;-&quot;??\ _€_-;_-@_-"/>
    <numFmt numFmtId="185" formatCode="#,##0\ &quot;DM&quot;;\-#,##0\ &quot;DM&quot;"/>
    <numFmt numFmtId="186" formatCode="#,##0\ &quot;DM&quot;;[Red]\-#,##0\ &quot;DM&quot;"/>
    <numFmt numFmtId="187" formatCode="#,##0.00\ &quot;DM&quot;;\-#,##0.00\ &quot;DM&quot;"/>
    <numFmt numFmtId="188" formatCode="#,##0.00\ &quot;DM&quot;;[Red]\-#,##0.00\ &quot;DM&quot;"/>
    <numFmt numFmtId="189" formatCode="_-* #,##0\ &quot;DM&quot;_-;\-* #,##0\ &quot;DM&quot;_-;_-* &quot;-&quot;\ &quot;DM&quot;_-;_-@_-"/>
    <numFmt numFmtId="190" formatCode="_-* #,##0\ _D_M_-;\-* #,##0\ _D_M_-;_-* &quot;-&quot;\ _D_M_-;_-@_-"/>
    <numFmt numFmtId="191" formatCode="_-* #,##0.00\ &quot;DM&quot;_-;\-* #,##0.00\ &quot;DM&quot;_-;_-* &quot;-&quot;??\ &quot;DM&quot;_-;_-@_-"/>
    <numFmt numFmtId="192" formatCode="_-* #,##0.00\ _D_M_-;\-* #,##0.00\ _D_M_-;_-* &quot;-&quot;??\ _D_M_-;_-@_-"/>
    <numFmt numFmtId="193" formatCode="&quot;£&quot;#,##0;\-&quot;£&quot;#,##0"/>
    <numFmt numFmtId="194" formatCode="&quot;£&quot;#,##0;[Red]\-&quot;£&quot;#,##0"/>
    <numFmt numFmtId="195" formatCode="&quot;£&quot;#,##0.00;\-&quot;£&quot;#,##0.00"/>
    <numFmt numFmtId="196" formatCode="&quot;£&quot;#,##0.00;[Red]\-&quot;£&quot;#,##0.00"/>
    <numFmt numFmtId="197" formatCode="_-&quot;£&quot;* #,##0_-;\-&quot;£&quot;* #,##0_-;_-&quot;£&quot;* &quot;-&quot;_-;_-@_-"/>
    <numFmt numFmtId="198" formatCode="_-* #,##0_-;\-* #,##0_-;_-* &quot;-&quot;_-;_-@_-"/>
    <numFmt numFmtId="199" formatCode="_-&quot;£&quot;* #,##0.00_-;\-&quot;£&quot;* #,##0.00_-;_-&quot;£&quot;* &quot;-&quot;??_-;_-@_-"/>
    <numFmt numFmtId="200" formatCode="_-* #,##0.00_-;\-* #,##0.00_-;_-* &quot;-&quot;??_-;_-@_-"/>
    <numFmt numFmtId="201" formatCode="&quot;SFr.&quot;\ #,##0;&quot;SFr.&quot;\ \-#,##0"/>
    <numFmt numFmtId="202" formatCode="&quot;SFr.&quot;\ #,##0;[Red]&quot;SFr.&quot;\ \-#,##0"/>
    <numFmt numFmtId="203" formatCode="&quot;SFr.&quot;\ #,##0.00;&quot;SFr.&quot;\ \-#,##0.00"/>
    <numFmt numFmtId="204" formatCode="&quot;SFr.&quot;\ #,##0.00;[Red]&quot;SFr.&quot;\ \-#,##0.00"/>
    <numFmt numFmtId="205" formatCode="_ &quot;SFr.&quot;\ * #,##0_ ;_ &quot;SFr.&quot;\ * \-#,##0_ ;_ &quot;SFr.&quot;\ * &quot;-&quot;_ ;_ @_ "/>
    <numFmt numFmtId="206" formatCode="_ * #,##0_ ;_ * \-#,##0_ ;_ * &quot;-&quot;_ ;_ @_ "/>
    <numFmt numFmtId="207" formatCode="_ &quot;SFr.&quot;\ * #,##0.00_ ;_ &quot;SFr.&quot;\ * \-#,##0.00_ ;_ &quot;SFr.&quot;\ * &quot;-&quot;??_ ;_ @_ "/>
    <numFmt numFmtId="208" formatCode="_ * #,##0.00_ ;_ * \-#,##0.00_ ;_ * &quot;-&quot;??_ ;_ @_ 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&quot;CHF&quot;\ #,##0;&quot;CHF&quot;\ \-#,##0"/>
    <numFmt numFmtId="216" formatCode="&quot;CHF&quot;\ #,##0;[Red]&quot;CHF&quot;\ \-#,##0"/>
    <numFmt numFmtId="217" formatCode="&quot;CHF&quot;\ #,##0.00;&quot;CHF&quot;\ \-#,##0.00"/>
    <numFmt numFmtId="218" formatCode="&quot;CHF&quot;\ #,##0.00;[Red]&quot;CHF&quot;\ \-#,##0.00"/>
    <numFmt numFmtId="219" formatCode="_ &quot;CHF&quot;\ * #,##0_ ;_ &quot;CHF&quot;\ * \-#,##0_ ;_ &quot;CHF&quot;\ * &quot;-&quot;_ ;_ @_ "/>
    <numFmt numFmtId="220" formatCode="_ &quot;CHF&quot;\ * #,##0.00_ ;_ &quot;CHF&quot;\ * \-#,##0.00_ ;_ &quot;CHF&quot;\ * &quot;-&quot;??_ ;_ @_ "/>
    <numFmt numFmtId="221" formatCode="dd\-mm\-yy"/>
    <numFmt numFmtId="222" formatCode="0.00000"/>
    <numFmt numFmtId="223" formatCode="00.00"/>
    <numFmt numFmtId="224" formatCode="000000"/>
  </numFmts>
  <fonts count="61">
    <font>
      <sz val="10"/>
      <name val="Arial"/>
      <family val="0"/>
    </font>
    <font>
      <b/>
      <sz val="12"/>
      <name val="Arial"/>
      <family val="2"/>
    </font>
    <font>
      <b/>
      <sz val="14"/>
      <name val="Book Antiqua"/>
      <family val="1"/>
    </font>
    <font>
      <b/>
      <sz val="10"/>
      <name val="Arial"/>
      <family val="0"/>
    </font>
    <font>
      <b/>
      <sz val="8"/>
      <name val="Arial"/>
      <family val="0"/>
    </font>
    <font>
      <b/>
      <sz val="8"/>
      <name val="Symbol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Book Antiqua"/>
      <family val="1"/>
    </font>
    <font>
      <sz val="12"/>
      <name val="Arial"/>
      <family val="0"/>
    </font>
    <font>
      <b/>
      <sz val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10"/>
      <color indexed="48"/>
      <name val="Arial"/>
      <family val="2"/>
    </font>
    <font>
      <b/>
      <sz val="9"/>
      <color indexed="48"/>
      <name val="Arial"/>
      <family val="2"/>
    </font>
    <font>
      <b/>
      <i/>
      <sz val="10"/>
      <color indexed="10"/>
      <name val="Arial"/>
      <family val="2"/>
    </font>
    <font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8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12"/>
      <name val="Arial"/>
      <family val="2"/>
    </font>
    <font>
      <sz val="14"/>
      <color indexed="53"/>
      <name val="Book Antiqua"/>
      <family val="1"/>
    </font>
    <font>
      <sz val="9"/>
      <color indexed="53"/>
      <name val="Arial"/>
      <family val="2"/>
    </font>
    <font>
      <sz val="10"/>
      <color indexed="10"/>
      <name val="Arial"/>
      <family val="2"/>
    </font>
    <font>
      <b/>
      <i/>
      <sz val="10"/>
      <color indexed="45"/>
      <name val="Arial"/>
      <family val="2"/>
    </font>
    <font>
      <b/>
      <sz val="8"/>
      <color indexed="45"/>
      <name val="Arial"/>
      <family val="2"/>
    </font>
    <font>
      <b/>
      <sz val="10"/>
      <color indexed="61"/>
      <name val="Arial"/>
      <family val="2"/>
    </font>
    <font>
      <b/>
      <i/>
      <sz val="1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1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Border="1" applyAlignment="1">
      <alignment/>
    </xf>
    <xf numFmtId="2" fontId="0" fillId="0" borderId="7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7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 horizontal="center"/>
    </xf>
    <xf numFmtId="0" fontId="0" fillId="0" borderId="20" xfId="0" applyBorder="1" applyAlignment="1">
      <alignment/>
    </xf>
    <xf numFmtId="0" fontId="9" fillId="0" borderId="0" xfId="0" applyFont="1" applyAlignment="1">
      <alignment/>
    </xf>
    <xf numFmtId="0" fontId="0" fillId="2" borderId="21" xfId="0" applyFill="1" applyBorder="1" applyAlignment="1">
      <alignment/>
    </xf>
    <xf numFmtId="0" fontId="3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3" borderId="25" xfId="0" applyFont="1" applyFill="1" applyBorder="1" applyAlignment="1">
      <alignment horizontal="center"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6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8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2" fontId="0" fillId="0" borderId="26" xfId="0" applyNumberFormat="1" applyBorder="1" applyAlignment="1">
      <alignment horizontal="right"/>
    </xf>
    <xf numFmtId="2" fontId="0" fillId="0" borderId="27" xfId="0" applyNumberFormat="1" applyBorder="1" applyAlignment="1">
      <alignment horizontal="right"/>
    </xf>
    <xf numFmtId="2" fontId="0" fillId="0" borderId="28" xfId="0" applyNumberFormat="1" applyBorder="1" applyAlignment="1">
      <alignment horizontal="center"/>
    </xf>
    <xf numFmtId="2" fontId="0" fillId="0" borderId="7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0" fillId="0" borderId="29" xfId="0" applyNumberForma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2" fontId="0" fillId="0" borderId="20" xfId="0" applyNumberForma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12" fillId="4" borderId="3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4" borderId="31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10" xfId="0" applyBorder="1" applyAlignment="1">
      <alignment horizontal="right"/>
    </xf>
    <xf numFmtId="0" fontId="13" fillId="2" borderId="32" xfId="0" applyFont="1" applyFill="1" applyBorder="1" applyAlignment="1">
      <alignment horizontal="center"/>
    </xf>
    <xf numFmtId="0" fontId="12" fillId="4" borderId="33" xfId="0" applyFont="1" applyFill="1" applyBorder="1" applyAlignment="1">
      <alignment horizontal="left"/>
    </xf>
    <xf numFmtId="2" fontId="0" fillId="0" borderId="3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10" xfId="0" applyNumberFormat="1" applyBorder="1" applyAlignment="1">
      <alignment/>
    </xf>
    <xf numFmtId="172" fontId="0" fillId="0" borderId="6" xfId="0" applyNumberFormat="1" applyBorder="1" applyAlignment="1">
      <alignment/>
    </xf>
    <xf numFmtId="172" fontId="0" fillId="0" borderId="27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12" fillId="4" borderId="15" xfId="0" applyFont="1" applyFill="1" applyBorder="1" applyAlignment="1">
      <alignment horizontal="center"/>
    </xf>
    <xf numFmtId="0" fontId="0" fillId="2" borderId="35" xfId="0" applyFill="1" applyBorder="1" applyAlignment="1">
      <alignment/>
    </xf>
    <xf numFmtId="172" fontId="0" fillId="0" borderId="8" xfId="0" applyNumberFormat="1" applyBorder="1" applyAlignment="1">
      <alignment horizontal="right"/>
    </xf>
    <xf numFmtId="172" fontId="0" fillId="0" borderId="6" xfId="0" applyNumberFormat="1" applyBorder="1" applyAlignment="1">
      <alignment horizontal="right"/>
    </xf>
    <xf numFmtId="172" fontId="0" fillId="0" borderId="26" xfId="0" applyNumberFormat="1" applyBorder="1" applyAlignment="1">
      <alignment horizontal="right"/>
    </xf>
    <xf numFmtId="172" fontId="0" fillId="0" borderId="27" xfId="0" applyNumberFormat="1" applyBorder="1" applyAlignment="1">
      <alignment horizontal="right"/>
    </xf>
    <xf numFmtId="0" fontId="0" fillId="0" borderId="5" xfId="0" applyFont="1" applyBorder="1" applyAlignment="1">
      <alignment horizontal="right"/>
    </xf>
    <xf numFmtId="17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172" fontId="3" fillId="0" borderId="0" xfId="0" applyNumberFormat="1" applyFont="1" applyAlignment="1">
      <alignment horizontal="center"/>
    </xf>
    <xf numFmtId="172" fontId="3" fillId="0" borderId="26" xfId="0" applyNumberFormat="1" applyFont="1" applyBorder="1" applyAlignment="1">
      <alignment horizontal="center"/>
    </xf>
    <xf numFmtId="172" fontId="3" fillId="0" borderId="36" xfId="0" applyNumberFormat="1" applyFont="1" applyBorder="1" applyAlignment="1">
      <alignment/>
    </xf>
    <xf numFmtId="172" fontId="3" fillId="0" borderId="8" xfId="0" applyNumberFormat="1" applyFont="1" applyBorder="1" applyAlignment="1">
      <alignment horizontal="center"/>
    </xf>
    <xf numFmtId="172" fontId="3" fillId="0" borderId="9" xfId="0" applyNumberFormat="1" applyFont="1" applyBorder="1" applyAlignment="1">
      <alignment horizontal="center"/>
    </xf>
    <xf numFmtId="172" fontId="3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 horizontal="center"/>
    </xf>
    <xf numFmtId="172" fontId="3" fillId="0" borderId="16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2" fontId="0" fillId="0" borderId="9" xfId="0" applyNumberFormat="1" applyBorder="1" applyAlignment="1">
      <alignment horizontal="right"/>
    </xf>
    <xf numFmtId="2" fontId="0" fillId="0" borderId="28" xfId="0" applyNumberFormat="1" applyBorder="1" applyAlignment="1">
      <alignment horizontal="right"/>
    </xf>
    <xf numFmtId="172" fontId="3" fillId="0" borderId="18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6" fillId="0" borderId="36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6" fillId="0" borderId="12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8" xfId="0" applyFont="1" applyFill="1" applyBorder="1" applyAlignment="1">
      <alignment horizontal="left"/>
    </xf>
    <xf numFmtId="0" fontId="0" fillId="0" borderId="49" xfId="0" applyFont="1" applyFill="1" applyBorder="1" applyAlignment="1">
      <alignment horizontal="left"/>
    </xf>
    <xf numFmtId="0" fontId="16" fillId="0" borderId="36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3" xfId="0" applyFont="1" applyFill="1" applyBorder="1" applyAlignment="1">
      <alignment horizontal="left"/>
    </xf>
    <xf numFmtId="0" fontId="0" fillId="0" borderId="45" xfId="0" applyFont="1" applyFill="1" applyBorder="1" applyAlignment="1">
      <alignment horizontal="left"/>
    </xf>
    <xf numFmtId="0" fontId="0" fillId="0" borderId="46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left"/>
    </xf>
    <xf numFmtId="0" fontId="18" fillId="0" borderId="47" xfId="0" applyFont="1" applyFill="1" applyBorder="1" applyAlignment="1">
      <alignment horizontal="left"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7" xfId="0" applyFill="1" applyBorder="1" applyAlignment="1">
      <alignment/>
    </xf>
    <xf numFmtId="0" fontId="3" fillId="0" borderId="18" xfId="0" applyFont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72" fontId="0" fillId="0" borderId="28" xfId="0" applyNumberFormat="1" applyBorder="1" applyAlignment="1">
      <alignment horizontal="right"/>
    </xf>
    <xf numFmtId="14" fontId="0" fillId="0" borderId="0" xfId="0" applyNumberFormat="1" applyAlignment="1">
      <alignment/>
    </xf>
    <xf numFmtId="2" fontId="0" fillId="0" borderId="20" xfId="0" applyNumberFormat="1" applyBorder="1" applyAlignment="1">
      <alignment/>
    </xf>
    <xf numFmtId="2" fontId="0" fillId="0" borderId="17" xfId="0" applyNumberFormat="1" applyBorder="1" applyAlignment="1">
      <alignment/>
    </xf>
    <xf numFmtId="173" fontId="3" fillId="0" borderId="0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2" fontId="0" fillId="0" borderId="20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172" fontId="0" fillId="0" borderId="5" xfId="0" applyNumberFormat="1" applyBorder="1" applyAlignment="1">
      <alignment/>
    </xf>
    <xf numFmtId="172" fontId="0" fillId="0" borderId="10" xfId="0" applyNumberFormat="1" applyBorder="1" applyAlignment="1">
      <alignment/>
    </xf>
    <xf numFmtId="2" fontId="0" fillId="0" borderId="15" xfId="0" applyNumberFormat="1" applyBorder="1" applyAlignment="1">
      <alignment/>
    </xf>
    <xf numFmtId="172" fontId="3" fillId="0" borderId="36" xfId="0" applyNumberFormat="1" applyFont="1" applyBorder="1" applyAlignment="1">
      <alignment horizontal="center"/>
    </xf>
    <xf numFmtId="172" fontId="3" fillId="0" borderId="12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0" fillId="0" borderId="36" xfId="0" applyBorder="1" applyAlignment="1">
      <alignment/>
    </xf>
    <xf numFmtId="172" fontId="3" fillId="0" borderId="16" xfId="0" applyNumberFormat="1" applyFont="1" applyFill="1" applyBorder="1" applyAlignment="1">
      <alignment horizontal="center"/>
    </xf>
    <xf numFmtId="172" fontId="3" fillId="0" borderId="9" xfId="0" applyNumberFormat="1" applyFont="1" applyFill="1" applyBorder="1" applyAlignment="1">
      <alignment horizontal="center"/>
    </xf>
    <xf numFmtId="0" fontId="12" fillId="4" borderId="50" xfId="0" applyFont="1" applyFill="1" applyBorder="1" applyAlignment="1">
      <alignment horizontal="left"/>
    </xf>
    <xf numFmtId="175" fontId="19" fillId="2" borderId="5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175" fontId="21" fillId="4" borderId="51" xfId="0" applyNumberFormat="1" applyFont="1" applyFill="1" applyBorder="1" applyAlignment="1">
      <alignment horizontal="left"/>
    </xf>
    <xf numFmtId="0" fontId="22" fillId="4" borderId="3" xfId="0" applyFont="1" applyFill="1" applyBorder="1" applyAlignment="1">
      <alignment horizontal="left"/>
    </xf>
    <xf numFmtId="175" fontId="23" fillId="0" borderId="15" xfId="0" applyNumberFormat="1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175" fontId="24" fillId="0" borderId="5" xfId="0" applyNumberFormat="1" applyFont="1" applyBorder="1" applyAlignment="1">
      <alignment horizontal="right"/>
    </xf>
    <xf numFmtId="172" fontId="25" fillId="0" borderId="52" xfId="0" applyNumberFormat="1" applyFont="1" applyBorder="1" applyAlignment="1" quotePrefix="1">
      <alignment/>
    </xf>
    <xf numFmtId="173" fontId="3" fillId="0" borderId="16" xfId="0" applyNumberFormat="1" applyFont="1" applyBorder="1" applyAlignment="1">
      <alignment horizontal="center"/>
    </xf>
    <xf numFmtId="175" fontId="19" fillId="2" borderId="53" xfId="0" applyNumberFormat="1" applyFont="1" applyFill="1" applyBorder="1" applyAlignment="1">
      <alignment horizontal="center"/>
    </xf>
    <xf numFmtId="0" fontId="20" fillId="2" borderId="54" xfId="0" applyFont="1" applyFill="1" applyBorder="1" applyAlignment="1">
      <alignment horizontal="center"/>
    </xf>
    <xf numFmtId="0" fontId="22" fillId="4" borderId="54" xfId="0" applyFont="1" applyFill="1" applyBorder="1" applyAlignment="1">
      <alignment horizontal="left"/>
    </xf>
    <xf numFmtId="0" fontId="20" fillId="0" borderId="55" xfId="0" applyFont="1" applyBorder="1" applyAlignment="1">
      <alignment horizontal="center"/>
    </xf>
    <xf numFmtId="0" fontId="0" fillId="0" borderId="56" xfId="0" applyBorder="1" applyAlignment="1">
      <alignment/>
    </xf>
    <xf numFmtId="2" fontId="25" fillId="0" borderId="57" xfId="0" applyNumberFormat="1" applyFont="1" applyBorder="1" applyAlignment="1">
      <alignment horizontal="right"/>
    </xf>
    <xf numFmtId="175" fontId="24" fillId="0" borderId="17" xfId="0" applyNumberFormat="1" applyFont="1" applyBorder="1" applyAlignment="1">
      <alignment horizontal="right"/>
    </xf>
    <xf numFmtId="2" fontId="0" fillId="0" borderId="58" xfId="0" applyNumberFormat="1" applyBorder="1" applyAlignment="1">
      <alignment horizontal="right"/>
    </xf>
    <xf numFmtId="175" fontId="24" fillId="0" borderId="0" xfId="0" applyNumberFormat="1" applyFont="1" applyAlignment="1">
      <alignment/>
    </xf>
    <xf numFmtId="175" fontId="24" fillId="0" borderId="5" xfId="0" applyNumberFormat="1" applyFont="1" applyBorder="1" applyAlignment="1">
      <alignment/>
    </xf>
    <xf numFmtId="175" fontId="24" fillId="0" borderId="10" xfId="0" applyNumberFormat="1" applyFont="1" applyBorder="1" applyAlignment="1">
      <alignment/>
    </xf>
    <xf numFmtId="175" fontId="24" fillId="0" borderId="15" xfId="0" applyNumberFormat="1" applyFont="1" applyBorder="1" applyAlignment="1">
      <alignment horizontal="right"/>
    </xf>
    <xf numFmtId="175" fontId="24" fillId="0" borderId="10" xfId="0" applyNumberFormat="1" applyFont="1" applyBorder="1" applyAlignment="1">
      <alignment horizontal="right"/>
    </xf>
    <xf numFmtId="175" fontId="24" fillId="0" borderId="20" xfId="0" applyNumberFormat="1" applyFont="1" applyBorder="1" applyAlignment="1">
      <alignment horizontal="right"/>
    </xf>
    <xf numFmtId="0" fontId="25" fillId="0" borderId="0" xfId="0" applyFont="1" applyAlignment="1">
      <alignment/>
    </xf>
    <xf numFmtId="172" fontId="25" fillId="0" borderId="52" xfId="0" applyNumberFormat="1" applyFont="1" applyBorder="1" applyAlignment="1">
      <alignment/>
    </xf>
    <xf numFmtId="172" fontId="25" fillId="0" borderId="59" xfId="0" applyNumberFormat="1" applyFont="1" applyBorder="1" applyAlignment="1">
      <alignment/>
    </xf>
    <xf numFmtId="172" fontId="25" fillId="0" borderId="52" xfId="0" applyNumberFormat="1" applyFont="1" applyBorder="1" applyAlignment="1">
      <alignment horizontal="right"/>
    </xf>
    <xf numFmtId="172" fontId="25" fillId="0" borderId="60" xfId="0" applyNumberFormat="1" applyFont="1" applyBorder="1" applyAlignment="1">
      <alignment horizontal="right"/>
    </xf>
    <xf numFmtId="172" fontId="25" fillId="0" borderId="59" xfId="0" applyNumberFormat="1" applyFont="1" applyBorder="1" applyAlignment="1">
      <alignment horizontal="right"/>
    </xf>
    <xf numFmtId="2" fontId="25" fillId="0" borderId="52" xfId="0" applyNumberFormat="1" applyFont="1" applyBorder="1" applyAlignment="1">
      <alignment horizontal="right"/>
    </xf>
    <xf numFmtId="2" fontId="25" fillId="0" borderId="60" xfId="0" applyNumberFormat="1" applyFont="1" applyBorder="1" applyAlignment="1" quotePrefix="1">
      <alignment horizontal="right"/>
    </xf>
    <xf numFmtId="2" fontId="25" fillId="0" borderId="59" xfId="0" applyNumberFormat="1" applyFont="1" applyBorder="1" applyAlignment="1">
      <alignment horizontal="right"/>
    </xf>
    <xf numFmtId="2" fontId="25" fillId="0" borderId="60" xfId="0" applyNumberFormat="1" applyFont="1" applyBorder="1" applyAlignment="1">
      <alignment horizontal="right"/>
    </xf>
    <xf numFmtId="2" fontId="25" fillId="0" borderId="57" xfId="0" applyNumberFormat="1" applyFont="1" applyBorder="1" applyAlignment="1" quotePrefix="1">
      <alignment horizontal="right"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172" fontId="0" fillId="0" borderId="20" xfId="0" applyNumberFormat="1" applyBorder="1" applyAlignment="1">
      <alignment/>
    </xf>
    <xf numFmtId="172" fontId="0" fillId="0" borderId="17" xfId="0" applyNumberFormat="1" applyBorder="1" applyAlignment="1">
      <alignment/>
    </xf>
    <xf numFmtId="175" fontId="24" fillId="0" borderId="61" xfId="0" applyNumberFormat="1" applyFont="1" applyBorder="1" applyAlignment="1">
      <alignment/>
    </xf>
    <xf numFmtId="175" fontId="24" fillId="0" borderId="58" xfId="0" applyNumberFormat="1" applyFont="1" applyBorder="1" applyAlignment="1">
      <alignment/>
    </xf>
    <xf numFmtId="175" fontId="24" fillId="0" borderId="62" xfId="0" applyNumberFormat="1" applyFont="1" applyBorder="1" applyAlignment="1">
      <alignment/>
    </xf>
    <xf numFmtId="175" fontId="24" fillId="0" borderId="58" xfId="0" applyNumberFormat="1" applyFont="1" applyFill="1" applyBorder="1" applyAlignment="1">
      <alignment horizontal="center"/>
    </xf>
    <xf numFmtId="175" fontId="24" fillId="0" borderId="0" xfId="0" applyNumberFormat="1" applyFont="1" applyAlignment="1">
      <alignment/>
    </xf>
    <xf numFmtId="175" fontId="24" fillId="0" borderId="61" xfId="0" applyNumberFormat="1" applyFont="1" applyBorder="1" applyAlignment="1">
      <alignment/>
    </xf>
    <xf numFmtId="175" fontId="24" fillId="0" borderId="58" xfId="0" applyNumberFormat="1" applyFont="1" applyBorder="1" applyAlignment="1">
      <alignment/>
    </xf>
    <xf numFmtId="175" fontId="24" fillId="0" borderId="15" xfId="0" applyNumberFormat="1" applyFont="1" applyBorder="1" applyAlignment="1">
      <alignment/>
    </xf>
    <xf numFmtId="175" fontId="24" fillId="0" borderId="62" xfId="0" applyNumberFormat="1" applyFont="1" applyBorder="1" applyAlignment="1">
      <alignment/>
    </xf>
    <xf numFmtId="175" fontId="26" fillId="0" borderId="0" xfId="0" applyNumberFormat="1" applyFont="1" applyAlignment="1">
      <alignment horizontal="center"/>
    </xf>
    <xf numFmtId="175" fontId="27" fillId="4" borderId="51" xfId="0" applyNumberFormat="1" applyFont="1" applyFill="1" applyBorder="1" applyAlignment="1">
      <alignment horizontal="left"/>
    </xf>
    <xf numFmtId="175" fontId="19" fillId="0" borderId="15" xfId="0" applyNumberFormat="1" applyFont="1" applyBorder="1" applyAlignment="1">
      <alignment horizontal="center"/>
    </xf>
    <xf numFmtId="175" fontId="24" fillId="0" borderId="15" xfId="0" applyNumberFormat="1" applyFont="1" applyBorder="1" applyAlignment="1">
      <alignment horizontal="center"/>
    </xf>
    <xf numFmtId="175" fontId="24" fillId="0" borderId="62" xfId="0" applyNumberFormat="1" applyFont="1" applyBorder="1" applyAlignment="1">
      <alignment horizontal="center"/>
    </xf>
    <xf numFmtId="175" fontId="24" fillId="0" borderId="61" xfId="0" applyNumberFormat="1" applyFont="1" applyBorder="1" applyAlignment="1">
      <alignment horizontal="center"/>
    </xf>
    <xf numFmtId="175" fontId="24" fillId="0" borderId="58" xfId="0" applyNumberFormat="1" applyFont="1" applyBorder="1" applyAlignment="1">
      <alignment horizontal="center"/>
    </xf>
    <xf numFmtId="175" fontId="24" fillId="0" borderId="15" xfId="0" applyNumberFormat="1" applyFont="1" applyBorder="1" applyAlignment="1">
      <alignment/>
    </xf>
    <xf numFmtId="175" fontId="24" fillId="0" borderId="62" xfId="0" applyNumberFormat="1" applyFont="1" applyFill="1" applyBorder="1" applyAlignment="1">
      <alignment horizontal="center"/>
    </xf>
    <xf numFmtId="175" fontId="27" fillId="4" borderId="63" xfId="0" applyNumberFormat="1" applyFont="1" applyFill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7" xfId="0" applyFont="1" applyBorder="1" applyAlignment="1">
      <alignment/>
    </xf>
    <xf numFmtId="173" fontId="3" fillId="0" borderId="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25" fillId="0" borderId="56" xfId="0" applyFont="1" applyBorder="1" applyAlignment="1" quotePrefix="1">
      <alignment/>
    </xf>
    <xf numFmtId="172" fontId="25" fillId="0" borderId="64" xfId="0" applyNumberFormat="1" applyFont="1" applyBorder="1" applyAlignment="1" quotePrefix="1">
      <alignment/>
    </xf>
    <xf numFmtId="0" fontId="0" fillId="0" borderId="65" xfId="0" applyBorder="1" applyAlignment="1">
      <alignment/>
    </xf>
    <xf numFmtId="2" fontId="25" fillId="0" borderId="56" xfId="0" applyNumberFormat="1" applyFont="1" applyBorder="1" applyAlignment="1" quotePrefix="1">
      <alignment horizontal="right"/>
    </xf>
    <xf numFmtId="2" fontId="25" fillId="0" borderId="66" xfId="0" applyNumberFormat="1" applyFont="1" applyBorder="1" applyAlignment="1" quotePrefix="1">
      <alignment horizontal="right"/>
    </xf>
    <xf numFmtId="175" fontId="19" fillId="2" borderId="67" xfId="0" applyNumberFormat="1" applyFont="1" applyFill="1" applyBorder="1" applyAlignment="1">
      <alignment horizontal="center"/>
    </xf>
    <xf numFmtId="0" fontId="20" fillId="2" borderId="56" xfId="0" applyFont="1" applyFill="1" applyBorder="1" applyAlignment="1">
      <alignment horizontal="center"/>
    </xf>
    <xf numFmtId="0" fontId="0" fillId="0" borderId="66" xfId="0" applyBorder="1" applyAlignment="1">
      <alignment/>
    </xf>
    <xf numFmtId="175" fontId="19" fillId="2" borderId="9" xfId="0" applyNumberFormat="1" applyFont="1" applyFill="1" applyBorder="1" applyAlignment="1">
      <alignment horizontal="center"/>
    </xf>
    <xf numFmtId="0" fontId="25" fillId="0" borderId="36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2" fontId="25" fillId="4" borderId="57" xfId="0" applyNumberFormat="1" applyFont="1" applyFill="1" applyBorder="1" applyAlignment="1" quotePrefix="1">
      <alignment horizontal="right"/>
    </xf>
    <xf numFmtId="0" fontId="0" fillId="0" borderId="0" xfId="0" applyFill="1" applyAlignment="1">
      <alignment/>
    </xf>
    <xf numFmtId="0" fontId="25" fillId="4" borderId="66" xfId="0" applyFont="1" applyFill="1" applyBorder="1" applyAlignment="1" quotePrefix="1">
      <alignment/>
    </xf>
    <xf numFmtId="2" fontId="25" fillId="4" borderId="66" xfId="0" applyNumberFormat="1" applyFont="1" applyFill="1" applyBorder="1" applyAlignment="1" quotePrefix="1">
      <alignment horizontal="right"/>
    </xf>
    <xf numFmtId="14" fontId="0" fillId="0" borderId="0" xfId="0" applyNumberFormat="1" applyFill="1" applyAlignment="1">
      <alignment/>
    </xf>
    <xf numFmtId="2" fontId="25" fillId="4" borderId="68" xfId="0" applyNumberFormat="1" applyFont="1" applyFill="1" applyBorder="1" applyAlignment="1" quotePrefix="1">
      <alignment horizontal="right"/>
    </xf>
    <xf numFmtId="2" fontId="25" fillId="0" borderId="66" xfId="0" applyNumberFormat="1" applyFont="1" applyFill="1" applyBorder="1" applyAlignment="1" quotePrefix="1">
      <alignment horizontal="right"/>
    </xf>
    <xf numFmtId="2" fontId="0" fillId="0" borderId="62" xfId="0" applyNumberFormat="1" applyBorder="1" applyAlignment="1">
      <alignment/>
    </xf>
    <xf numFmtId="2" fontId="0" fillId="0" borderId="69" xfId="0" applyNumberFormat="1" applyBorder="1" applyAlignment="1">
      <alignment/>
    </xf>
    <xf numFmtId="172" fontId="0" fillId="0" borderId="62" xfId="0" applyNumberFormat="1" applyBorder="1" applyAlignment="1">
      <alignment/>
    </xf>
    <xf numFmtId="14" fontId="24" fillId="0" borderId="0" xfId="0" applyNumberFormat="1" applyFont="1" applyFill="1" applyBorder="1" applyAlignment="1">
      <alignment horizontal="center"/>
    </xf>
    <xf numFmtId="14" fontId="24" fillId="0" borderId="0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0" fontId="28" fillId="0" borderId="45" xfId="0" applyFont="1" applyFill="1" applyBorder="1" applyAlignment="1">
      <alignment/>
    </xf>
    <xf numFmtId="2" fontId="29" fillId="0" borderId="20" xfId="0" applyNumberFormat="1" applyFont="1" applyBorder="1" applyAlignment="1">
      <alignment horizontal="right"/>
    </xf>
    <xf numFmtId="2" fontId="29" fillId="0" borderId="5" xfId="0" applyNumberFormat="1" applyFont="1" applyBorder="1" applyAlignment="1">
      <alignment horizontal="right"/>
    </xf>
    <xf numFmtId="2" fontId="29" fillId="0" borderId="17" xfId="0" applyNumberFormat="1" applyFont="1" applyBorder="1" applyAlignment="1">
      <alignment horizontal="right"/>
    </xf>
    <xf numFmtId="2" fontId="29" fillId="0" borderId="10" xfId="0" applyNumberFormat="1" applyFont="1" applyBorder="1" applyAlignment="1">
      <alignment horizontal="right"/>
    </xf>
    <xf numFmtId="0" fontId="30" fillId="0" borderId="0" xfId="0" applyFont="1" applyAlignment="1">
      <alignment/>
    </xf>
    <xf numFmtId="0" fontId="31" fillId="0" borderId="36" xfId="0" applyFont="1" applyFill="1" applyBorder="1" applyAlignment="1" quotePrefix="1">
      <alignment horizontal="center"/>
    </xf>
    <xf numFmtId="0" fontId="3" fillId="0" borderId="15" xfId="0" applyFont="1" applyBorder="1" applyAlignment="1">
      <alignment/>
    </xf>
    <xf numFmtId="0" fontId="31" fillId="0" borderId="0" xfId="0" applyFont="1" applyFill="1" applyBorder="1" applyAlignment="1" quotePrefix="1">
      <alignment horizontal="center"/>
    </xf>
    <xf numFmtId="0" fontId="31" fillId="0" borderId="70" xfId="0" applyFont="1" applyFill="1" applyBorder="1" applyAlignment="1" quotePrefix="1">
      <alignment horizontal="center"/>
    </xf>
    <xf numFmtId="0" fontId="31" fillId="0" borderId="71" xfId="0" applyFont="1" applyFill="1" applyBorder="1" applyAlignment="1" quotePrefix="1">
      <alignment horizontal="center"/>
    </xf>
    <xf numFmtId="0" fontId="31" fillId="0" borderId="72" xfId="0" applyFont="1" applyFill="1" applyBorder="1" applyAlignment="1" quotePrefix="1">
      <alignment horizontal="center"/>
    </xf>
    <xf numFmtId="0" fontId="31" fillId="0" borderId="73" xfId="0" applyFont="1" applyFill="1" applyBorder="1" applyAlignment="1" quotePrefix="1">
      <alignment horizontal="center"/>
    </xf>
    <xf numFmtId="0" fontId="31" fillId="0" borderId="74" xfId="0" applyFont="1" applyFill="1" applyBorder="1" applyAlignment="1" quotePrefix="1">
      <alignment horizontal="center"/>
    </xf>
    <xf numFmtId="0" fontId="0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33" fillId="5" borderId="0" xfId="0" applyFont="1" applyFill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9" fillId="0" borderId="75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35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4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horizontal="center" vertical="center"/>
      <protection/>
    </xf>
    <xf numFmtId="0" fontId="3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77" xfId="0" applyFont="1" applyBorder="1" applyAlignment="1">
      <alignment vertical="center"/>
    </xf>
    <xf numFmtId="0" fontId="3" fillId="0" borderId="77" xfId="0" applyFont="1" applyBorder="1" applyAlignment="1" quotePrefix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0" fontId="15" fillId="0" borderId="79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4" fillId="0" borderId="80" xfId="0" applyFont="1" applyBorder="1" applyAlignment="1">
      <alignment horizontal="right" vertical="center"/>
    </xf>
    <xf numFmtId="0" fontId="35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36" fillId="7" borderId="3" xfId="0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4" fillId="0" borderId="77" xfId="0" applyFont="1" applyBorder="1" applyAlignment="1" quotePrefix="1">
      <alignment horizontal="center" vertical="center"/>
    </xf>
    <xf numFmtId="0" fontId="0" fillId="0" borderId="77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77" xfId="0" applyFont="1" applyBorder="1" applyAlignment="1" applyProtection="1">
      <alignment horizontal="center" vertical="center"/>
      <protection/>
    </xf>
    <xf numFmtId="0" fontId="4" fillId="0" borderId="77" xfId="0" applyFont="1" applyBorder="1" applyAlignment="1">
      <alignment horizontal="left" vertical="center"/>
    </xf>
    <xf numFmtId="0" fontId="4" fillId="0" borderId="7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7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0" fontId="4" fillId="0" borderId="79" xfId="0" applyFont="1" applyBorder="1" applyAlignment="1" applyProtection="1">
      <alignment horizontal="center" vertical="center"/>
      <protection locked="0"/>
    </xf>
    <xf numFmtId="0" fontId="4" fillId="0" borderId="80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vertical="center"/>
    </xf>
    <xf numFmtId="0" fontId="36" fillId="0" borderId="1" xfId="0" applyFont="1" applyBorder="1" applyAlignment="1" applyProtection="1">
      <alignment horizontal="center" vertical="center"/>
      <protection/>
    </xf>
    <xf numFmtId="0" fontId="4" fillId="7" borderId="3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0" fontId="37" fillId="0" borderId="79" xfId="0" applyFont="1" applyBorder="1" applyAlignment="1">
      <alignment vertical="center"/>
    </xf>
    <xf numFmtId="0" fontId="37" fillId="0" borderId="80" xfId="0" applyFont="1" applyBorder="1" applyAlignment="1">
      <alignment vertical="center"/>
    </xf>
    <xf numFmtId="14" fontId="4" fillId="0" borderId="80" xfId="0" applyNumberFormat="1" applyFont="1" applyBorder="1" applyAlignment="1" applyProtection="1">
      <alignment horizontal="center" vertical="center"/>
      <protection/>
    </xf>
    <xf numFmtId="0" fontId="7" fillId="0" borderId="3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38" fillId="0" borderId="50" xfId="0" applyFont="1" applyFill="1" applyBorder="1" applyAlignment="1">
      <alignment horizontal="left" vertical="center"/>
    </xf>
    <xf numFmtId="0" fontId="39" fillId="8" borderId="52" xfId="0" applyFont="1" applyFill="1" applyBorder="1" applyAlignment="1" applyProtection="1">
      <alignment horizontal="left" vertical="center"/>
      <protection locked="0"/>
    </xf>
    <xf numFmtId="0" fontId="39" fillId="8" borderId="82" xfId="0" applyFont="1" applyFill="1" applyBorder="1" applyAlignment="1" applyProtection="1">
      <alignment horizontal="left" vertical="center"/>
      <protection locked="0"/>
    </xf>
    <xf numFmtId="0" fontId="3" fillId="0" borderId="33" xfId="0" applyFont="1" applyBorder="1" applyAlignment="1">
      <alignment vertical="center"/>
    </xf>
    <xf numFmtId="0" fontId="3" fillId="0" borderId="81" xfId="0" applyFont="1" applyBorder="1" applyAlignment="1">
      <alignment horizontal="left" vertical="center"/>
    </xf>
    <xf numFmtId="0" fontId="39" fillId="8" borderId="83" xfId="0" applyFont="1" applyFill="1" applyBorder="1" applyAlignment="1">
      <alignment horizontal="center" vertical="center"/>
    </xf>
    <xf numFmtId="0" fontId="7" fillId="0" borderId="78" xfId="0" applyFont="1" applyBorder="1" applyAlignment="1">
      <alignment vertical="center"/>
    </xf>
    <xf numFmtId="0" fontId="7" fillId="0" borderId="79" xfId="0" applyFont="1" applyBorder="1" applyAlignment="1">
      <alignment vertical="center"/>
    </xf>
    <xf numFmtId="0" fontId="38" fillId="0" borderId="79" xfId="0" applyFont="1" applyFill="1" applyBorder="1" applyAlignment="1">
      <alignment horizontal="left" vertical="center"/>
    </xf>
    <xf numFmtId="0" fontId="39" fillId="8" borderId="84" xfId="0" applyFont="1" applyFill="1" applyBorder="1" applyAlignment="1" applyProtection="1">
      <alignment horizontal="left" vertical="center"/>
      <protection locked="0"/>
    </xf>
    <xf numFmtId="0" fontId="39" fillId="8" borderId="85" xfId="0" applyFont="1" applyFill="1" applyBorder="1" applyAlignment="1" applyProtection="1">
      <alignment horizontal="left" vertical="center"/>
      <protection locked="0"/>
    </xf>
    <xf numFmtId="0" fontId="3" fillId="0" borderId="86" xfId="0" applyFont="1" applyBorder="1" applyAlignment="1">
      <alignment vertical="center"/>
    </xf>
    <xf numFmtId="0" fontId="3" fillId="0" borderId="78" xfId="0" applyFont="1" applyBorder="1" applyAlignment="1">
      <alignment horizontal="left" vertical="center"/>
    </xf>
    <xf numFmtId="0" fontId="39" fillId="8" borderId="8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7" borderId="75" xfId="0" applyFont="1" applyFill="1" applyBorder="1" applyAlignment="1">
      <alignment vertical="center"/>
    </xf>
    <xf numFmtId="0" fontId="3" fillId="7" borderId="35" xfId="0" applyFont="1" applyFill="1" applyBorder="1" applyAlignment="1">
      <alignment horizontal="center" vertical="center"/>
    </xf>
    <xf numFmtId="0" fontId="4" fillId="7" borderId="32" xfId="0" applyFont="1" applyFill="1" applyBorder="1" applyAlignment="1">
      <alignment horizontal="left" vertical="center"/>
    </xf>
    <xf numFmtId="0" fontId="15" fillId="0" borderId="75" xfId="0" applyFont="1" applyBorder="1" applyAlignment="1">
      <alignment horizontal="center" vertical="center"/>
    </xf>
    <xf numFmtId="0" fontId="15" fillId="3" borderId="35" xfId="0" applyFont="1" applyFill="1" applyBorder="1" applyAlignment="1" applyProtection="1">
      <alignment horizontal="center" vertical="center"/>
      <protection locked="0"/>
    </xf>
    <xf numFmtId="0" fontId="15" fillId="0" borderId="35" xfId="0" applyFont="1" applyBorder="1" applyAlignment="1">
      <alignment horizontal="right" vertical="center"/>
    </xf>
    <xf numFmtId="0" fontId="40" fillId="3" borderId="35" xfId="0" applyFont="1" applyFill="1" applyBorder="1" applyAlignment="1" applyProtection="1">
      <alignment vertical="center" wrapText="1"/>
      <protection locked="0"/>
    </xf>
    <xf numFmtId="0" fontId="40" fillId="3" borderId="32" xfId="0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41" fillId="10" borderId="3" xfId="0" applyFont="1" applyFill="1" applyBorder="1" applyAlignment="1">
      <alignment horizontal="center" vertical="center"/>
    </xf>
    <xf numFmtId="0" fontId="7" fillId="0" borderId="7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76" xfId="0" applyFont="1" applyBorder="1" applyAlignment="1">
      <alignment vertical="center"/>
    </xf>
    <xf numFmtId="173" fontId="42" fillId="0" borderId="0" xfId="0" applyNumberFormat="1" applyFont="1" applyBorder="1" applyAlignment="1">
      <alignment horizontal="right" vertical="center"/>
    </xf>
    <xf numFmtId="172" fontId="3" fillId="0" borderId="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7" xfId="0" applyBorder="1" applyAlignment="1">
      <alignment vertical="center"/>
    </xf>
    <xf numFmtId="0" fontId="3" fillId="0" borderId="78" xfId="0" applyFont="1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45" fillId="7" borderId="75" xfId="0" applyFont="1" applyFill="1" applyBorder="1" applyAlignment="1">
      <alignment vertical="center"/>
    </xf>
    <xf numFmtId="0" fontId="0" fillId="7" borderId="32" xfId="0" applyFill="1" applyBorder="1" applyAlignment="1">
      <alignment vertical="center"/>
    </xf>
    <xf numFmtId="14" fontId="15" fillId="3" borderId="35" xfId="0" applyNumberFormat="1" applyFont="1" applyFill="1" applyBorder="1" applyAlignment="1" applyProtection="1">
      <alignment horizontal="center" vertical="center"/>
      <protection locked="0"/>
    </xf>
    <xf numFmtId="0" fontId="46" fillId="0" borderId="0" xfId="0" applyFont="1" applyBorder="1" applyAlignment="1" quotePrefix="1">
      <alignment horizontal="left" vertical="center"/>
    </xf>
    <xf numFmtId="0" fontId="46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2" fontId="3" fillId="0" borderId="87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/>
    </xf>
    <xf numFmtId="0" fontId="47" fillId="0" borderId="1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vertical="center"/>
    </xf>
    <xf numFmtId="0" fontId="47" fillId="0" borderId="1" xfId="0" applyFont="1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76" xfId="0" applyFont="1" applyFill="1" applyBorder="1" applyAlignment="1">
      <alignment vertical="center"/>
    </xf>
    <xf numFmtId="172" fontId="0" fillId="0" borderId="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172" fontId="47" fillId="0" borderId="5" xfId="0" applyNumberFormat="1" applyFont="1" applyBorder="1" applyAlignment="1" applyProtection="1">
      <alignment horizontal="center" vertical="center"/>
      <protection locked="0"/>
    </xf>
    <xf numFmtId="0" fontId="47" fillId="0" borderId="77" xfId="0" applyFont="1" applyBorder="1" applyAlignment="1">
      <alignment vertical="center"/>
    </xf>
    <xf numFmtId="0" fontId="47" fillId="0" borderId="76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0" fillId="0" borderId="76" xfId="0" applyFont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47" fillId="0" borderId="0" xfId="0" applyFont="1" applyFill="1" applyBorder="1" applyAlignment="1">
      <alignment horizontal="right" vertical="center"/>
    </xf>
    <xf numFmtId="2" fontId="49" fillId="0" borderId="5" xfId="0" applyNumberFormat="1" applyFont="1" applyBorder="1" applyAlignment="1">
      <alignment horizontal="center" vertical="center"/>
    </xf>
    <xf numFmtId="0" fontId="50" fillId="0" borderId="77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49" fillId="0" borderId="76" xfId="0" applyFont="1" applyBorder="1" applyAlignment="1">
      <alignment horizontal="left" vertical="center"/>
    </xf>
    <xf numFmtId="0" fontId="47" fillId="0" borderId="36" xfId="0" applyFont="1" applyBorder="1" applyAlignment="1">
      <alignment horizontal="left" vertical="center"/>
    </xf>
    <xf numFmtId="0" fontId="47" fillId="0" borderId="0" xfId="0" applyFont="1" applyBorder="1" applyAlignment="1">
      <alignment horizontal="right" vertical="center"/>
    </xf>
    <xf numFmtId="2" fontId="47" fillId="0" borderId="0" xfId="0" applyNumberFormat="1" applyFont="1" applyBorder="1" applyAlignment="1">
      <alignment horizontal="center" vertical="center"/>
    </xf>
    <xf numFmtId="0" fontId="51" fillId="0" borderId="88" xfId="0" applyFont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47" fillId="0" borderId="60" xfId="0" applyFont="1" applyBorder="1" applyAlignment="1">
      <alignment vertical="center"/>
    </xf>
    <xf numFmtId="2" fontId="51" fillId="0" borderId="5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49" fillId="9" borderId="77" xfId="0" applyFont="1" applyFill="1" applyBorder="1" applyAlignment="1" applyProtection="1">
      <alignment horizontal="center" vertical="center"/>
      <protection locked="0"/>
    </xf>
    <xf numFmtId="0" fontId="0" fillId="0" borderId="78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173" fontId="0" fillId="0" borderId="5" xfId="0" applyNumberFormat="1" applyFont="1" applyBorder="1" applyAlignment="1" applyProtection="1">
      <alignment horizontal="center" vertical="center"/>
      <protection locked="0"/>
    </xf>
    <xf numFmtId="0" fontId="49" fillId="0" borderId="78" xfId="0" applyFont="1" applyBorder="1" applyAlignment="1">
      <alignment horizontal="left" vertical="center"/>
    </xf>
    <xf numFmtId="0" fontId="47" fillId="0" borderId="79" xfId="0" applyFont="1" applyBorder="1" applyAlignment="1">
      <alignment vertical="center"/>
    </xf>
    <xf numFmtId="0" fontId="47" fillId="0" borderId="79" xfId="0" applyFont="1" applyBorder="1" applyAlignment="1">
      <alignment horizontal="right" vertical="center"/>
    </xf>
    <xf numFmtId="0" fontId="47" fillId="0" borderId="79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52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5" fillId="0" borderId="76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3" fillId="0" borderId="7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77" xfId="0" applyFont="1" applyFill="1" applyBorder="1" applyAlignment="1">
      <alignment horizontal="center" vertical="center"/>
    </xf>
    <xf numFmtId="0" fontId="0" fillId="11" borderId="0" xfId="0" applyFill="1" applyBorder="1" applyAlignment="1">
      <alignment horizontal="right" vertical="center"/>
    </xf>
    <xf numFmtId="0" fontId="0" fillId="11" borderId="0" xfId="0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3" fillId="11" borderId="5" xfId="0" applyNumberFormat="1" applyFont="1" applyFill="1" applyBorder="1" applyAlignment="1" applyProtection="1">
      <alignment horizontal="center" vertical="center"/>
      <protection locked="0"/>
    </xf>
    <xf numFmtId="2" fontId="0" fillId="11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76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5" xfId="0" applyNumberFormat="1" applyFont="1" applyBorder="1" applyAlignment="1" applyProtection="1">
      <alignment horizontal="center" vertical="center"/>
      <protection locked="0"/>
    </xf>
    <xf numFmtId="0" fontId="49" fillId="9" borderId="89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0" fillId="7" borderId="3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4" fontId="4" fillId="0" borderId="76" xfId="0" applyNumberFormat="1" applyFont="1" applyBorder="1" applyAlignment="1">
      <alignment horizontal="left" vertical="center"/>
    </xf>
    <xf numFmtId="0" fontId="54" fillId="0" borderId="0" xfId="0" applyFont="1" applyBorder="1" applyAlignment="1">
      <alignment horizontal="right" vertical="center"/>
    </xf>
    <xf numFmtId="172" fontId="55" fillId="0" borderId="5" xfId="0" applyNumberFormat="1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>
      <alignment vertical="center"/>
    </xf>
    <xf numFmtId="0" fontId="54" fillId="0" borderId="77" xfId="0" applyFont="1" applyBorder="1" applyAlignment="1">
      <alignment vertical="center"/>
    </xf>
    <xf numFmtId="14" fontId="0" fillId="0" borderId="76" xfId="0" applyNumberFormat="1" applyBorder="1" applyAlignment="1">
      <alignment vertical="center"/>
    </xf>
    <xf numFmtId="172" fontId="0" fillId="0" borderId="0" xfId="0" applyNumberFormat="1" applyBorder="1" applyAlignment="1">
      <alignment horizontal="center" vertical="center"/>
    </xf>
    <xf numFmtId="173" fontId="48" fillId="0" borderId="0" xfId="0" applyNumberFormat="1" applyFont="1" applyBorder="1" applyAlignment="1">
      <alignment horizontal="right" vertical="center"/>
    </xf>
    <xf numFmtId="0" fontId="3" fillId="9" borderId="77" xfId="0" applyFont="1" applyFill="1" applyBorder="1" applyAlignment="1" applyProtection="1">
      <alignment horizontal="center" vertical="center"/>
      <protection locked="0"/>
    </xf>
    <xf numFmtId="0" fontId="3" fillId="0" borderId="7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/>
    </xf>
    <xf numFmtId="0" fontId="15" fillId="3" borderId="0" xfId="0" applyFont="1" applyFill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15" fillId="0" borderId="77" xfId="0" applyFont="1" applyBorder="1" applyAlignment="1">
      <alignment/>
    </xf>
    <xf numFmtId="0" fontId="0" fillId="0" borderId="0" xfId="0" applyAlignment="1">
      <alignment/>
    </xf>
    <xf numFmtId="0" fontId="4" fillId="0" borderId="2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14" fontId="3" fillId="0" borderId="76" xfId="0" applyNumberFormat="1" applyFont="1" applyBorder="1" applyAlignment="1">
      <alignment horizontal="left" vertical="center"/>
    </xf>
    <xf numFmtId="172" fontId="3" fillId="0" borderId="5" xfId="0" applyNumberFormat="1" applyFont="1" applyBorder="1" applyAlignment="1" applyProtection="1" quotePrefix="1">
      <alignment horizontal="center" vertical="center"/>
      <protection locked="0"/>
    </xf>
    <xf numFmtId="0" fontId="15" fillId="0" borderId="77" xfId="0" applyFont="1" applyBorder="1" applyAlignment="1">
      <alignment vertical="center"/>
    </xf>
    <xf numFmtId="172" fontId="0" fillId="0" borderId="0" xfId="0" applyNumberFormat="1" applyFont="1" applyBorder="1" applyAlignment="1">
      <alignment horizontal="center" vertical="center"/>
    </xf>
    <xf numFmtId="0" fontId="0" fillId="0" borderId="78" xfId="0" applyFont="1" applyBorder="1" applyAlignment="1">
      <alignment vertical="center"/>
    </xf>
    <xf numFmtId="0" fontId="0" fillId="0" borderId="79" xfId="0" applyFont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91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92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82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92" xfId="0" applyFill="1" applyBorder="1" applyAlignment="1">
      <alignment vertical="center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14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93" xfId="0" applyFill="1" applyBorder="1" applyAlignment="1">
      <alignment vertical="center"/>
    </xf>
    <xf numFmtId="0" fontId="0" fillId="0" borderId="94" xfId="0" applyFill="1" applyBorder="1" applyAlignment="1">
      <alignment vertical="center"/>
    </xf>
    <xf numFmtId="0" fontId="0" fillId="0" borderId="95" xfId="0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56" fillId="0" borderId="95" xfId="0" applyFont="1" applyFill="1" applyBorder="1" applyAlignment="1">
      <alignment horizontal="center" vertical="center"/>
    </xf>
    <xf numFmtId="0" fontId="56" fillId="0" borderId="94" xfId="0" applyFont="1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17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2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29I" xfId="19"/>
    <cellStyle name="Dezimal_CF0013_C__N-3029I" xfId="20"/>
    <cellStyle name="Percent" xfId="21"/>
    <cellStyle name="Währung [0]_CF0013_C__N-3029I" xfId="22"/>
    <cellStyle name="Währung_CF0013_C__N-302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4</xdr:row>
      <xdr:rowOff>19050</xdr:rowOff>
    </xdr:from>
    <xdr:to>
      <xdr:col>6</xdr:col>
      <xdr:colOff>600075</xdr:colOff>
      <xdr:row>4</xdr:row>
      <xdr:rowOff>276225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95675" y="828675"/>
          <a:ext cx="1152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COILS IN AIR</a:t>
          </a:r>
        </a:p>
      </xdr:txBody>
    </xdr:sp>
    <xdr:clientData/>
  </xdr:twoCellAnchor>
  <xdr:twoCellAnchor>
    <xdr:from>
      <xdr:col>11</xdr:col>
      <xdr:colOff>190500</xdr:colOff>
      <xdr:row>4</xdr:row>
      <xdr:rowOff>38100</xdr:rowOff>
    </xdr:from>
    <xdr:to>
      <xdr:col>15</xdr:col>
      <xdr:colOff>647700</xdr:colOff>
      <xdr:row>4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962775" y="847725"/>
          <a:ext cx="3286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COLLARED COILS</a:t>
          </a:r>
        </a:p>
      </xdr:txBody>
    </xdr:sp>
    <xdr:clientData/>
  </xdr:twoCellAnchor>
  <xdr:twoCellAnchor>
    <xdr:from>
      <xdr:col>18</xdr:col>
      <xdr:colOff>190500</xdr:colOff>
      <xdr:row>4</xdr:row>
      <xdr:rowOff>38100</xdr:rowOff>
    </xdr:from>
    <xdr:to>
      <xdr:col>22</xdr:col>
      <xdr:colOff>647700</xdr:colOff>
      <xdr:row>4</xdr:row>
      <xdr:rowOff>247650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106150" y="847725"/>
          <a:ext cx="3314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COLDMASS </a:t>
          </a:r>
        </a:p>
      </xdr:txBody>
    </xdr:sp>
    <xdr:clientData/>
  </xdr:twoCellAnchor>
  <xdr:twoCellAnchor>
    <xdr:from>
      <xdr:col>5</xdr:col>
      <xdr:colOff>95250</xdr:colOff>
      <xdr:row>47</xdr:row>
      <xdr:rowOff>19050</xdr:rowOff>
    </xdr:from>
    <xdr:to>
      <xdr:col>6</xdr:col>
      <xdr:colOff>600075</xdr:colOff>
      <xdr:row>47</xdr:row>
      <xdr:rowOff>276225</xdr:rowOff>
    </xdr:to>
    <xdr:sp>
      <xdr:nvSpPr>
        <xdr:cNvPr id="4" name="TextBox 32"/>
        <xdr:cNvSpPr txBox="1">
          <a:spLocks noChangeArrowheads="1"/>
        </xdr:cNvSpPr>
      </xdr:nvSpPr>
      <xdr:spPr>
        <a:xfrm>
          <a:off x="3495675" y="8924925"/>
          <a:ext cx="1152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COILS IN AIR</a:t>
          </a:r>
        </a:p>
      </xdr:txBody>
    </xdr:sp>
    <xdr:clientData/>
  </xdr:twoCellAnchor>
  <xdr:twoCellAnchor>
    <xdr:from>
      <xdr:col>11</xdr:col>
      <xdr:colOff>190500</xdr:colOff>
      <xdr:row>47</xdr:row>
      <xdr:rowOff>38100</xdr:rowOff>
    </xdr:from>
    <xdr:to>
      <xdr:col>15</xdr:col>
      <xdr:colOff>647700</xdr:colOff>
      <xdr:row>47</xdr:row>
      <xdr:rowOff>247650</xdr:rowOff>
    </xdr:to>
    <xdr:sp>
      <xdr:nvSpPr>
        <xdr:cNvPr id="5" name="TextBox 33"/>
        <xdr:cNvSpPr txBox="1">
          <a:spLocks noChangeArrowheads="1"/>
        </xdr:cNvSpPr>
      </xdr:nvSpPr>
      <xdr:spPr>
        <a:xfrm>
          <a:off x="6962775" y="8943975"/>
          <a:ext cx="3286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COLLARED COILS</a:t>
          </a:r>
        </a:p>
      </xdr:txBody>
    </xdr:sp>
    <xdr:clientData/>
  </xdr:twoCellAnchor>
  <xdr:twoCellAnchor>
    <xdr:from>
      <xdr:col>18</xdr:col>
      <xdr:colOff>190500</xdr:colOff>
      <xdr:row>47</xdr:row>
      <xdr:rowOff>38100</xdr:rowOff>
    </xdr:from>
    <xdr:to>
      <xdr:col>22</xdr:col>
      <xdr:colOff>647700</xdr:colOff>
      <xdr:row>47</xdr:row>
      <xdr:rowOff>247650</xdr:rowOff>
    </xdr:to>
    <xdr:sp>
      <xdr:nvSpPr>
        <xdr:cNvPr id="6" name="TextBox 34"/>
        <xdr:cNvSpPr txBox="1">
          <a:spLocks noChangeArrowheads="1"/>
        </xdr:cNvSpPr>
      </xdr:nvSpPr>
      <xdr:spPr>
        <a:xfrm>
          <a:off x="11106150" y="8943975"/>
          <a:ext cx="3314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COLDMASS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C76" sqref="C76:D76"/>
    </sheetView>
  </sheetViews>
  <sheetFormatPr defaultColWidth="9.140625" defaultRowHeight="12.75" zeroHeight="1"/>
  <cols>
    <col min="1" max="5" width="10.7109375" style="374" customWidth="1"/>
    <col min="6" max="7" width="13.7109375" style="374" customWidth="1"/>
    <col min="8" max="8" width="14.7109375" style="374" customWidth="1"/>
    <col min="9" max="9" width="9.00390625" style="374" customWidth="1"/>
    <col min="10" max="10" width="4.57421875" style="374" hidden="1" customWidth="1"/>
    <col min="11" max="11" width="2.28125" style="374" hidden="1" customWidth="1"/>
    <col min="12" max="16384" width="9.140625" style="374" hidden="1" customWidth="1"/>
  </cols>
  <sheetData>
    <row r="1" spans="1:10" s="279" customFormat="1" ht="23.25" customHeight="1">
      <c r="A1" s="273"/>
      <c r="B1" s="273"/>
      <c r="C1" s="273"/>
      <c r="D1" s="274"/>
      <c r="E1" s="275" t="s">
        <v>328</v>
      </c>
      <c r="F1" s="273"/>
      <c r="G1" s="273"/>
      <c r="H1" s="276"/>
      <c r="I1" s="277"/>
      <c r="J1" s="278"/>
    </row>
    <row r="2" spans="1:9" s="279" customFormat="1" ht="2.25" customHeight="1" thickBot="1">
      <c r="A2" s="280"/>
      <c r="B2" s="280"/>
      <c r="C2" s="280"/>
      <c r="D2" s="280"/>
      <c r="E2" s="281"/>
      <c r="F2" s="280"/>
      <c r="G2" s="280"/>
      <c r="I2" s="282"/>
    </row>
    <row r="3" spans="1:9" s="279" customFormat="1" ht="19.5" customHeight="1" thickBot="1">
      <c r="A3" s="283"/>
      <c r="B3" s="284"/>
      <c r="C3" s="284"/>
      <c r="D3" s="284"/>
      <c r="E3" s="285" t="s">
        <v>221</v>
      </c>
      <c r="F3" s="284"/>
      <c r="G3" s="284"/>
      <c r="H3" s="286"/>
      <c r="I3" s="282"/>
    </row>
    <row r="4" spans="1:15" s="293" customFormat="1" ht="15" customHeight="1">
      <c r="A4" s="287" t="s">
        <v>222</v>
      </c>
      <c r="B4" s="288"/>
      <c r="C4" s="289"/>
      <c r="D4" s="290"/>
      <c r="E4" s="291"/>
      <c r="F4" s="287" t="s">
        <v>223</v>
      </c>
      <c r="G4" s="288"/>
      <c r="H4" s="292" t="str">
        <f>IF(VALUE(MID(H7,3,4))&lt;3001,"F303","F489")</f>
        <v>F489</v>
      </c>
      <c r="L4" s="294"/>
      <c r="M4" s="294"/>
      <c r="N4" s="294"/>
      <c r="O4" s="280"/>
    </row>
    <row r="5" spans="1:15" s="279" customFormat="1" ht="15" customHeight="1">
      <c r="A5" s="295" t="s">
        <v>224</v>
      </c>
      <c r="B5" s="296"/>
      <c r="C5" s="297"/>
      <c r="D5" s="298"/>
      <c r="E5" s="299"/>
      <c r="F5" s="295" t="s">
        <v>223</v>
      </c>
      <c r="G5" s="296"/>
      <c r="H5" s="300" t="s">
        <v>225</v>
      </c>
      <c r="L5" s="301"/>
      <c r="M5" s="280"/>
      <c r="N5" s="301"/>
      <c r="O5" s="280"/>
    </row>
    <row r="6" spans="1:15" s="279" customFormat="1" ht="15" customHeight="1" thickBot="1">
      <c r="A6" s="302"/>
      <c r="B6" s="303"/>
      <c r="C6" s="304"/>
      <c r="D6" s="304"/>
      <c r="E6" s="305"/>
      <c r="F6" s="302" t="s">
        <v>226</v>
      </c>
      <c r="G6" s="303"/>
      <c r="H6" s="306" t="s">
        <v>227</v>
      </c>
      <c r="L6" s="301"/>
      <c r="M6" s="280"/>
      <c r="N6" s="301"/>
      <c r="O6" s="280"/>
    </row>
    <row r="7" spans="1:15" s="279" customFormat="1" ht="15" customHeight="1">
      <c r="A7" s="287" t="s">
        <v>228</v>
      </c>
      <c r="B7" s="307"/>
      <c r="C7" s="308"/>
      <c r="D7" s="309" t="s">
        <v>229</v>
      </c>
      <c r="E7" s="310"/>
      <c r="F7" s="287" t="s">
        <v>230</v>
      </c>
      <c r="G7" s="288"/>
      <c r="H7" s="311" t="s">
        <v>231</v>
      </c>
      <c r="L7" s="301"/>
      <c r="M7" s="280"/>
      <c r="N7" s="280"/>
      <c r="O7" s="280"/>
    </row>
    <row r="8" spans="1:15" s="279" customFormat="1" ht="15" customHeight="1">
      <c r="A8" s="295" t="s">
        <v>232</v>
      </c>
      <c r="B8" s="312"/>
      <c r="C8" s="313"/>
      <c r="D8" s="314" t="s">
        <v>233</v>
      </c>
      <c r="E8" s="299"/>
      <c r="F8" s="295" t="s">
        <v>234</v>
      </c>
      <c r="G8" s="315">
        <f>IF(ISNUMBER(VALUE(MID(H7,3,4))),"","Formatfehler!!")</f>
      </c>
      <c r="H8" s="316" t="s">
        <v>225</v>
      </c>
      <c r="I8" s="317"/>
      <c r="L8" s="301"/>
      <c r="M8" s="280"/>
      <c r="N8" s="280"/>
      <c r="O8" s="280"/>
    </row>
    <row r="9" spans="1:15" s="279" customFormat="1" ht="15" customHeight="1">
      <c r="A9" s="295" t="s">
        <v>235</v>
      </c>
      <c r="B9" s="312"/>
      <c r="C9" s="313"/>
      <c r="D9" s="318" t="str">
        <f>"CF0015_C"&amp;IF(MID(H7,8,8)="","_",MID(H7,8,8))&amp;"_"&amp;MID(H7,1,7)</f>
        <v>CF0015_C__N-3029P</v>
      </c>
      <c r="E9" s="299"/>
      <c r="F9" s="295" t="s">
        <v>236</v>
      </c>
      <c r="G9" s="280"/>
      <c r="H9" s="319" t="str">
        <f>IF(VALUE(MID(H7,3,4))&lt;3001,"91300","N.911004")</f>
        <v>N.911004</v>
      </c>
      <c r="I9" s="317"/>
      <c r="L9" s="280"/>
      <c r="M9" s="280"/>
      <c r="N9" s="280"/>
      <c r="O9" s="280"/>
    </row>
    <row r="10" spans="1:15" s="279" customFormat="1" ht="15" customHeight="1">
      <c r="A10" s="295" t="s">
        <v>237</v>
      </c>
      <c r="B10" s="296"/>
      <c r="C10" s="280"/>
      <c r="D10" s="320" t="s">
        <v>238</v>
      </c>
      <c r="E10" s="299"/>
      <c r="F10" s="295" t="s">
        <v>239</v>
      </c>
      <c r="G10" s="280"/>
      <c r="H10" s="321">
        <v>7</v>
      </c>
      <c r="I10" s="317"/>
      <c r="L10" s="301"/>
      <c r="M10" s="280"/>
      <c r="N10" s="301"/>
      <c r="O10" s="280"/>
    </row>
    <row r="11" spans="1:15" s="279" customFormat="1" ht="15" customHeight="1">
      <c r="A11" s="295" t="s">
        <v>240</v>
      </c>
      <c r="B11" s="296"/>
      <c r="C11" s="280"/>
      <c r="D11" s="322" t="str">
        <f>IF(C73="","&lt;Yes&gt;","&lt;No&gt;")</f>
        <v>&lt;No&gt;</v>
      </c>
      <c r="E11" s="299"/>
      <c r="F11" s="295" t="s">
        <v>241</v>
      </c>
      <c r="G11" s="296"/>
      <c r="H11" s="323"/>
      <c r="L11" s="324"/>
      <c r="M11" s="280"/>
      <c r="N11" s="280"/>
      <c r="O11" s="280"/>
    </row>
    <row r="12" spans="1:15" s="279" customFormat="1" ht="15" customHeight="1" thickBot="1">
      <c r="A12" s="302" t="s">
        <v>242</v>
      </c>
      <c r="B12" s="303"/>
      <c r="C12" s="304"/>
      <c r="D12" s="325" t="s">
        <v>243</v>
      </c>
      <c r="E12" s="305"/>
      <c r="F12" s="302" t="s">
        <v>244</v>
      </c>
      <c r="G12" s="303"/>
      <c r="H12" s="326" t="s">
        <v>245</v>
      </c>
      <c r="L12" s="301"/>
      <c r="M12" s="280"/>
      <c r="N12" s="280"/>
      <c r="O12" s="280"/>
    </row>
    <row r="13" spans="1:15" s="279" customFormat="1" ht="15" customHeight="1">
      <c r="A13" s="287" t="s">
        <v>246</v>
      </c>
      <c r="B13" s="288"/>
      <c r="C13" s="327"/>
      <c r="D13" s="328" t="s">
        <v>247</v>
      </c>
      <c r="E13" s="310"/>
      <c r="F13" s="287" t="s">
        <v>248</v>
      </c>
      <c r="G13" s="288"/>
      <c r="H13" s="329" t="s">
        <v>249</v>
      </c>
      <c r="L13" s="301"/>
      <c r="M13" s="280"/>
      <c r="N13" s="280"/>
      <c r="O13" s="280"/>
    </row>
    <row r="14" spans="1:15" s="279" customFormat="1" ht="15" customHeight="1">
      <c r="A14" s="295" t="s">
        <v>250</v>
      </c>
      <c r="B14" s="296"/>
      <c r="C14" s="280"/>
      <c r="D14" s="322" t="s">
        <v>251</v>
      </c>
      <c r="E14" s="299"/>
      <c r="F14" s="295" t="s">
        <v>252</v>
      </c>
      <c r="G14" s="296"/>
      <c r="H14" s="321" t="s">
        <v>253</v>
      </c>
      <c r="L14" s="301"/>
      <c r="M14" s="280"/>
      <c r="N14" s="280"/>
      <c r="O14" s="280"/>
    </row>
    <row r="15" spans="1:15" s="279" customFormat="1" ht="15" customHeight="1">
      <c r="A15" s="295" t="s">
        <v>254</v>
      </c>
      <c r="B15" s="296"/>
      <c r="C15" s="330" t="s">
        <v>255</v>
      </c>
      <c r="D15" s="331" t="s">
        <v>256</v>
      </c>
      <c r="E15" s="299"/>
      <c r="F15" s="295" t="s">
        <v>257</v>
      </c>
      <c r="G15" s="296"/>
      <c r="H15" s="319" t="s">
        <v>253</v>
      </c>
      <c r="L15" s="301"/>
      <c r="M15" s="280"/>
      <c r="N15" s="280"/>
      <c r="O15" s="280"/>
    </row>
    <row r="16" spans="1:15" s="279" customFormat="1" ht="15" customHeight="1" thickBot="1">
      <c r="A16" s="302" t="s">
        <v>258</v>
      </c>
      <c r="B16" s="303"/>
      <c r="C16" s="332">
        <f ca="1">CELL("filename")</f>
      </c>
      <c r="D16" s="332"/>
      <c r="E16" s="333"/>
      <c r="F16" s="302" t="s">
        <v>259</v>
      </c>
      <c r="G16" s="303"/>
      <c r="H16" s="334">
        <f>IF(C75="","",C75)</f>
        <v>37750</v>
      </c>
      <c r="L16" s="301"/>
      <c r="M16" s="280"/>
      <c r="N16" s="280"/>
      <c r="O16" s="280"/>
    </row>
    <row r="17" spans="1:8" s="279" customFormat="1" ht="16.5" customHeight="1" hidden="1" thickBot="1">
      <c r="A17" s="335"/>
      <c r="B17" s="336"/>
      <c r="C17" s="313"/>
      <c r="D17" s="280"/>
      <c r="E17" s="337"/>
      <c r="F17" s="280"/>
      <c r="G17" s="280"/>
      <c r="H17" s="338"/>
    </row>
    <row r="18" spans="1:8" s="279" customFormat="1" ht="15" customHeight="1">
      <c r="A18" s="339" t="s">
        <v>260</v>
      </c>
      <c r="B18" s="340"/>
      <c r="C18" s="341"/>
      <c r="D18" s="342" t="s">
        <v>261</v>
      </c>
      <c r="E18" s="343"/>
      <c r="F18" s="344" t="s">
        <v>262</v>
      </c>
      <c r="G18" s="345"/>
      <c r="H18" s="346" t="str">
        <f>D12</f>
        <v>N-3029I</v>
      </c>
    </row>
    <row r="19" spans="1:8" s="279" customFormat="1" ht="15" customHeight="1" thickBot="1">
      <c r="A19" s="347" t="s">
        <v>263</v>
      </c>
      <c r="B19" s="348"/>
      <c r="C19" s="349"/>
      <c r="D19" s="350" t="s">
        <v>264</v>
      </c>
      <c r="E19" s="351"/>
      <c r="F19" s="352" t="s">
        <v>265</v>
      </c>
      <c r="G19" s="353"/>
      <c r="H19" s="354" t="str">
        <f>H12</f>
        <v>N-3029E</v>
      </c>
    </row>
    <row r="20" spans="1:8" s="279" customFormat="1" ht="24.75" customHeight="1" thickBot="1">
      <c r="A20" s="355" t="s">
        <v>266</v>
      </c>
      <c r="E20" s="356" t="s">
        <v>267</v>
      </c>
      <c r="F20" s="357" t="s">
        <v>268</v>
      </c>
      <c r="G20" s="357"/>
      <c r="H20" s="357"/>
    </row>
    <row r="21" s="279" customFormat="1" ht="13.5" customHeight="1" hidden="1" thickBot="1"/>
    <row r="22" spans="1:8" s="279" customFormat="1" ht="15" customHeight="1" thickBot="1">
      <c r="A22" s="358"/>
      <c r="B22" s="359" t="s">
        <v>269</v>
      </c>
      <c r="C22" s="360"/>
      <c r="D22" s="361" t="s">
        <v>270</v>
      </c>
      <c r="E22" s="362" t="s">
        <v>256</v>
      </c>
      <c r="F22" s="363" t="s">
        <v>271</v>
      </c>
      <c r="G22" s="364" t="s">
        <v>272</v>
      </c>
      <c r="H22" s="365"/>
    </row>
    <row r="23" spans="1:8" s="279" customFormat="1" ht="15" customHeight="1">
      <c r="A23" s="287"/>
      <c r="B23" s="309" t="s">
        <v>273</v>
      </c>
      <c r="C23" s="366"/>
      <c r="D23" s="366" t="s">
        <v>274</v>
      </c>
      <c r="E23" s="366"/>
      <c r="F23" s="367" t="s">
        <v>275</v>
      </c>
      <c r="G23" s="368" t="s">
        <v>276</v>
      </c>
      <c r="H23" s="369" t="s">
        <v>277</v>
      </c>
    </row>
    <row r="24" spans="1:8" ht="2.25" customHeight="1">
      <c r="A24" s="370"/>
      <c r="B24" s="371"/>
      <c r="C24" s="301"/>
      <c r="D24" s="372"/>
      <c r="E24" s="372"/>
      <c r="F24" s="372"/>
      <c r="G24" s="372"/>
      <c r="H24" s="373"/>
    </row>
    <row r="25" spans="1:8" ht="15" customHeight="1">
      <c r="A25" s="375"/>
      <c r="B25" s="301" t="s">
        <v>329</v>
      </c>
      <c r="C25" s="301"/>
      <c r="D25" s="372"/>
      <c r="E25" s="376">
        <f>IF(F25="","",IF(F25&lt;40000,"RÜCKSPRACHE!",""))</f>
      </c>
      <c r="F25" s="377">
        <v>133000</v>
      </c>
      <c r="G25" s="378" t="s">
        <v>330</v>
      </c>
      <c r="H25" s="373" t="s">
        <v>331</v>
      </c>
    </row>
    <row r="26" spans="1:8" ht="2.25" customHeight="1" hidden="1">
      <c r="A26" s="370"/>
      <c r="B26" s="371"/>
      <c r="C26" s="301"/>
      <c r="D26" s="372"/>
      <c r="E26" s="372"/>
      <c r="F26" s="372"/>
      <c r="G26" s="372"/>
      <c r="H26" s="373"/>
    </row>
    <row r="27" spans="1:8" ht="15" customHeight="1" hidden="1">
      <c r="A27" s="370"/>
      <c r="B27" s="379"/>
      <c r="C27" s="313"/>
      <c r="D27" s="380"/>
      <c r="E27" s="380"/>
      <c r="F27" s="380"/>
      <c r="G27" s="380"/>
      <c r="H27" s="381"/>
    </row>
    <row r="28" spans="1:8" ht="2.25" customHeight="1" thickBot="1">
      <c r="A28" s="382"/>
      <c r="B28" s="383"/>
      <c r="C28" s="383"/>
      <c r="D28" s="383"/>
      <c r="E28" s="383"/>
      <c r="F28" s="383"/>
      <c r="G28" s="383"/>
      <c r="H28" s="384"/>
    </row>
    <row r="29" ht="4.5" customHeight="1" thickBot="1"/>
    <row r="30" spans="1:10" ht="15" customHeight="1" thickBot="1">
      <c r="A30" s="385"/>
      <c r="B30" s="359" t="s">
        <v>278</v>
      </c>
      <c r="C30" s="386"/>
      <c r="D30" s="361" t="s">
        <v>270</v>
      </c>
      <c r="E30" s="387">
        <v>37750</v>
      </c>
      <c r="F30" s="363" t="s">
        <v>271</v>
      </c>
      <c r="G30" s="364" t="s">
        <v>279</v>
      </c>
      <c r="H30" s="365"/>
      <c r="I30" s="388"/>
      <c r="J30" s="389"/>
    </row>
    <row r="31" spans="1:10" ht="15" customHeight="1">
      <c r="A31" s="390" t="s">
        <v>280</v>
      </c>
      <c r="B31" s="391">
        <v>1</v>
      </c>
      <c r="C31" s="392" t="s">
        <v>281</v>
      </c>
      <c r="D31" s="393"/>
      <c r="E31" s="394"/>
      <c r="F31" s="395"/>
      <c r="G31" s="395"/>
      <c r="H31" s="369" t="s">
        <v>282</v>
      </c>
      <c r="I31" s="396"/>
      <c r="J31" s="397"/>
    </row>
    <row r="32" spans="1:9" ht="15" customHeight="1">
      <c r="A32" s="398" t="s">
        <v>283</v>
      </c>
      <c r="B32" s="399">
        <v>25.6</v>
      </c>
      <c r="C32" s="400" t="s">
        <v>284</v>
      </c>
      <c r="D32" s="401">
        <f>IF(F32="","",IF(ABS(F36-1525)&gt;7.5,"RÜCKSPRACHE!",""))</f>
      </c>
      <c r="E32" s="402"/>
      <c r="F32" s="403">
        <v>1560.8</v>
      </c>
      <c r="G32" s="402" t="s">
        <v>285</v>
      </c>
      <c r="H32" s="404"/>
      <c r="I32" s="402"/>
    </row>
    <row r="33" spans="1:9" ht="2.25" customHeight="1">
      <c r="A33" s="405"/>
      <c r="B33" s="406"/>
      <c r="C33" s="402"/>
      <c r="D33" s="402"/>
      <c r="E33" s="402"/>
      <c r="F33" s="407"/>
      <c r="G33" s="402"/>
      <c r="H33" s="404"/>
      <c r="I33" s="402"/>
    </row>
    <row r="34" spans="1:12" ht="15" customHeight="1">
      <c r="A34" s="408"/>
      <c r="B34" s="409" t="s">
        <v>286</v>
      </c>
      <c r="C34" s="407"/>
      <c r="D34" s="402"/>
      <c r="E34" s="410"/>
      <c r="F34" s="411">
        <f>IF(F32="","",(F32/B31))</f>
        <v>1560.8</v>
      </c>
      <c r="G34" s="372" t="s">
        <v>332</v>
      </c>
      <c r="H34" s="412" t="s">
        <v>275</v>
      </c>
      <c r="I34" s="402"/>
      <c r="L34" s="413"/>
    </row>
    <row r="35" spans="1:9" ht="2.25" customHeight="1">
      <c r="A35" s="414"/>
      <c r="B35" s="415"/>
      <c r="C35" s="402"/>
      <c r="D35" s="402"/>
      <c r="E35" s="416"/>
      <c r="F35" s="417"/>
      <c r="G35" s="372"/>
      <c r="H35" s="373"/>
      <c r="I35" s="402"/>
    </row>
    <row r="36" spans="1:9" ht="15" customHeight="1">
      <c r="A36" s="418"/>
      <c r="B36" s="419" t="s">
        <v>333</v>
      </c>
      <c r="C36" s="420"/>
      <c r="D36" s="420"/>
      <c r="E36" s="420"/>
      <c r="F36" s="421">
        <f>IF(F32="","",F34/(1+(0.0038*(B32-20))))</f>
        <v>1528.2782390725365</v>
      </c>
      <c r="G36" s="422" t="s">
        <v>332</v>
      </c>
      <c r="H36" s="423" t="s">
        <v>287</v>
      </c>
      <c r="I36" s="402"/>
    </row>
    <row r="37" spans="1:9" ht="2.25" customHeight="1" thickBot="1">
      <c r="A37" s="424"/>
      <c r="B37" s="425"/>
      <c r="C37" s="425"/>
      <c r="D37" s="425"/>
      <c r="E37" s="425"/>
      <c r="F37" s="425"/>
      <c r="G37" s="425"/>
      <c r="H37" s="426"/>
      <c r="I37" s="380"/>
    </row>
    <row r="38" ht="4.5" customHeight="1" thickBot="1"/>
    <row r="39" spans="1:9" ht="15" customHeight="1" thickBot="1">
      <c r="A39" s="385"/>
      <c r="B39" s="359" t="s">
        <v>288</v>
      </c>
      <c r="C39" s="386"/>
      <c r="D39" s="361" t="s">
        <v>270</v>
      </c>
      <c r="E39" s="362" t="s">
        <v>256</v>
      </c>
      <c r="F39" s="363" t="s">
        <v>271</v>
      </c>
      <c r="G39" s="364" t="s">
        <v>289</v>
      </c>
      <c r="H39" s="365"/>
      <c r="I39" s="380"/>
    </row>
    <row r="40" spans="1:9" ht="15" customHeight="1">
      <c r="A40" s="390" t="s">
        <v>280</v>
      </c>
      <c r="B40" s="391">
        <v>30</v>
      </c>
      <c r="C40" s="392" t="s">
        <v>281</v>
      </c>
      <c r="D40" s="393"/>
      <c r="E40" s="394"/>
      <c r="F40" s="395"/>
      <c r="G40" s="395"/>
      <c r="H40" s="369" t="s">
        <v>290</v>
      </c>
      <c r="I40" s="380"/>
    </row>
    <row r="41" spans="1:9" ht="15" customHeight="1">
      <c r="A41" s="398" t="s">
        <v>283</v>
      </c>
      <c r="B41" s="399">
        <v>24.8</v>
      </c>
      <c r="C41" s="400" t="s">
        <v>284</v>
      </c>
      <c r="D41" s="401">
        <f>IF(F41="","",IF(ABS(F43-71.83)&gt;7,"RÜCKSPRACHE!",""))</f>
      </c>
      <c r="E41" s="402"/>
      <c r="F41" s="427">
        <v>2.061</v>
      </c>
      <c r="G41" s="402" t="s">
        <v>285</v>
      </c>
      <c r="H41" s="412" t="s">
        <v>275</v>
      </c>
      <c r="I41" s="380"/>
    </row>
    <row r="42" spans="1:9" ht="2.25" customHeight="1">
      <c r="A42" s="405"/>
      <c r="B42" s="406"/>
      <c r="C42" s="402"/>
      <c r="D42" s="402"/>
      <c r="E42" s="402"/>
      <c r="F42" s="407"/>
      <c r="G42" s="402"/>
      <c r="H42" s="373"/>
      <c r="I42" s="380"/>
    </row>
    <row r="43" spans="1:9" ht="15" customHeight="1">
      <c r="A43" s="408"/>
      <c r="B43" s="409" t="s">
        <v>28</v>
      </c>
      <c r="C43" s="407"/>
      <c r="D43" s="402"/>
      <c r="E43" s="410"/>
      <c r="F43" s="411">
        <f>((F41/B40)/(1+(0.004*(B41-20))))*1000</f>
        <v>67.40580847723704</v>
      </c>
      <c r="G43" s="372" t="s">
        <v>334</v>
      </c>
      <c r="H43" s="423" t="s">
        <v>276</v>
      </c>
      <c r="I43" s="380"/>
    </row>
    <row r="44" spans="1:9" ht="2.25" customHeight="1" thickBot="1">
      <c r="A44" s="428"/>
      <c r="B44" s="429"/>
      <c r="C44" s="429"/>
      <c r="D44" s="429"/>
      <c r="E44" s="430"/>
      <c r="F44" s="431"/>
      <c r="G44" s="425"/>
      <c r="H44" s="426"/>
      <c r="I44" s="380"/>
    </row>
    <row r="45" ht="4.5" customHeight="1" thickBot="1"/>
    <row r="46" spans="1:8" ht="15" customHeight="1" thickBot="1">
      <c r="A46" s="385"/>
      <c r="B46" s="359" t="s">
        <v>291</v>
      </c>
      <c r="C46" s="386"/>
      <c r="D46" s="361" t="s">
        <v>270</v>
      </c>
      <c r="E46" s="387">
        <v>37750</v>
      </c>
      <c r="F46" s="363" t="s">
        <v>271</v>
      </c>
      <c r="G46" s="364" t="s">
        <v>292</v>
      </c>
      <c r="H46" s="365"/>
    </row>
    <row r="47" spans="1:12" ht="15" customHeight="1">
      <c r="A47" s="432"/>
      <c r="B47" s="309" t="s">
        <v>293</v>
      </c>
      <c r="C47" s="433"/>
      <c r="D47" s="434"/>
      <c r="E47" s="435"/>
      <c r="F47" s="436" t="s">
        <v>294</v>
      </c>
      <c r="G47" s="436" t="s">
        <v>295</v>
      </c>
      <c r="H47" s="369" t="s">
        <v>296</v>
      </c>
      <c r="I47" s="437"/>
      <c r="L47" s="380"/>
    </row>
    <row r="48" spans="1:9" ht="15" customHeight="1" hidden="1">
      <c r="A48" s="438"/>
      <c r="B48" s="378"/>
      <c r="C48" s="378"/>
      <c r="D48" s="372"/>
      <c r="E48" s="439"/>
      <c r="F48" s="380"/>
      <c r="G48" s="380"/>
      <c r="H48" s="440"/>
      <c r="I48" s="437"/>
    </row>
    <row r="49" spans="1:10" ht="2.25" customHeight="1">
      <c r="A49" s="438"/>
      <c r="B49" s="378"/>
      <c r="C49" s="378"/>
      <c r="D49" s="378"/>
      <c r="E49" s="372"/>
      <c r="F49" s="441"/>
      <c r="G49" s="442"/>
      <c r="H49" s="443"/>
      <c r="I49" s="444"/>
      <c r="J49" s="445"/>
    </row>
    <row r="50" spans="1:9" ht="2.25" customHeight="1" hidden="1" thickBot="1">
      <c r="A50" s="408"/>
      <c r="B50" s="446"/>
      <c r="C50" s="446"/>
      <c r="D50" s="446"/>
      <c r="E50" s="372"/>
      <c r="F50" s="372"/>
      <c r="G50" s="446"/>
      <c r="H50" s="440"/>
      <c r="I50" s="447"/>
    </row>
    <row r="51" spans="1:9" ht="15" customHeight="1">
      <c r="A51" s="408"/>
      <c r="B51" s="409" t="s">
        <v>286</v>
      </c>
      <c r="C51" s="446"/>
      <c r="D51" s="448">
        <f>IF(F51="","",IF(ABS(F51-13.3)&gt;0.14,"RÜCKSPRACHE!",""))</f>
      </c>
      <c r="E51" s="449" t="s">
        <v>297</v>
      </c>
      <c r="F51" s="450">
        <v>13.34</v>
      </c>
      <c r="G51" s="451">
        <v>0.5356</v>
      </c>
      <c r="H51" s="440"/>
      <c r="I51" s="452"/>
    </row>
    <row r="52" spans="1:9" ht="2.25" customHeight="1">
      <c r="A52" s="408"/>
      <c r="B52" s="446"/>
      <c r="C52" s="446"/>
      <c r="D52" s="446"/>
      <c r="E52" s="453"/>
      <c r="F52" s="454"/>
      <c r="G52" s="455"/>
      <c r="H52" s="440"/>
      <c r="I52" s="452"/>
    </row>
    <row r="53" spans="1:9" ht="12.75">
      <c r="A53" s="456"/>
      <c r="B53" s="457"/>
      <c r="C53" s="457"/>
      <c r="D53" s="448">
        <f>IF(F53="","",IF(ABS(F53-13.3)&gt;0.09,"RÜCKSPRACHE!",""))</f>
      </c>
      <c r="E53" s="458" t="s">
        <v>298</v>
      </c>
      <c r="F53" s="450">
        <v>13.3</v>
      </c>
      <c r="G53" s="451">
        <v>4.88</v>
      </c>
      <c r="H53" s="412" t="s">
        <v>275</v>
      </c>
      <c r="I53" s="457"/>
    </row>
    <row r="54" spans="1:9" ht="2.25" customHeight="1">
      <c r="A54" s="408"/>
      <c r="B54" s="454"/>
      <c r="C54" s="446"/>
      <c r="D54" s="446"/>
      <c r="E54" s="459"/>
      <c r="F54" s="454"/>
      <c r="G54" s="455"/>
      <c r="H54" s="373"/>
      <c r="I54" s="452"/>
    </row>
    <row r="55" spans="1:9" s="464" customFormat="1" ht="12.75">
      <c r="A55" s="460"/>
      <c r="B55" s="454"/>
      <c r="C55" s="454"/>
      <c r="D55" s="448">
        <f>IF(F55="","",IF(ABS(F55-12.68)&gt;0.085,"RÜCKSPRACHE!",""))</f>
      </c>
      <c r="E55" s="461" t="s">
        <v>299</v>
      </c>
      <c r="F55" s="450">
        <v>12.73</v>
      </c>
      <c r="G55" s="462">
        <v>17.26</v>
      </c>
      <c r="H55" s="463" t="s">
        <v>287</v>
      </c>
      <c r="I55" s="454"/>
    </row>
    <row r="56" spans="1:9" ht="2.25" customHeight="1" thickBot="1">
      <c r="A56" s="424"/>
      <c r="B56" s="425"/>
      <c r="C56" s="425"/>
      <c r="D56" s="425"/>
      <c r="E56" s="425"/>
      <c r="F56" s="425"/>
      <c r="G56" s="425"/>
      <c r="H56" s="426"/>
      <c r="I56" s="457"/>
    </row>
    <row r="57" ht="4.5" customHeight="1" thickBot="1"/>
    <row r="58" spans="1:9" ht="15" customHeight="1" thickBot="1">
      <c r="A58" s="385"/>
      <c r="B58" s="359" t="s">
        <v>300</v>
      </c>
      <c r="C58" s="465"/>
      <c r="D58" s="361" t="s">
        <v>270</v>
      </c>
      <c r="E58" s="387">
        <v>37750</v>
      </c>
      <c r="F58" s="363" t="s">
        <v>271</v>
      </c>
      <c r="G58" s="364" t="s">
        <v>301</v>
      </c>
      <c r="H58" s="365"/>
      <c r="I58" s="380"/>
    </row>
    <row r="59" spans="1:12" ht="12.75">
      <c r="A59" s="390"/>
      <c r="B59" s="309" t="s">
        <v>302</v>
      </c>
      <c r="C59" s="434"/>
      <c r="D59" s="366" t="s">
        <v>303</v>
      </c>
      <c r="E59" s="434"/>
      <c r="F59" s="434"/>
      <c r="G59" s="434"/>
      <c r="H59" s="369" t="s">
        <v>304</v>
      </c>
      <c r="I59" s="380"/>
      <c r="L59" s="466"/>
    </row>
    <row r="60" spans="1:9" ht="15" customHeight="1">
      <c r="A60" s="467"/>
      <c r="B60" s="301"/>
      <c r="C60" s="380"/>
      <c r="D60" s="330"/>
      <c r="E60" s="468" t="s">
        <v>305</v>
      </c>
      <c r="F60" s="469">
        <v>992</v>
      </c>
      <c r="G60" s="470" t="s">
        <v>306</v>
      </c>
      <c r="H60" s="471"/>
      <c r="I60" s="380"/>
    </row>
    <row r="61" spans="1:9" ht="2.25" customHeight="1">
      <c r="A61" s="472"/>
      <c r="B61" s="380"/>
      <c r="C61" s="380"/>
      <c r="D61" s="380"/>
      <c r="E61" s="380"/>
      <c r="F61" s="473"/>
      <c r="G61" s="380"/>
      <c r="H61" s="381"/>
      <c r="I61" s="380"/>
    </row>
    <row r="62" spans="1:9" ht="15" customHeight="1">
      <c r="A62" s="375"/>
      <c r="B62" s="409" t="s">
        <v>286</v>
      </c>
      <c r="C62" s="380"/>
      <c r="D62" s="474">
        <f>IF(F62="","",IF(F62/F60&lt;0.995,"RÜCKSPRACHE!",""))</f>
      </c>
      <c r="E62" s="437" t="s">
        <v>305</v>
      </c>
      <c r="F62" s="377">
        <v>988</v>
      </c>
      <c r="G62" s="380" t="s">
        <v>335</v>
      </c>
      <c r="H62" s="475" t="s">
        <v>287</v>
      </c>
      <c r="I62" s="380"/>
    </row>
    <row r="63" spans="1:9" s="484" customFormat="1" ht="24.75" customHeight="1" thickBot="1">
      <c r="A63" s="476" t="s">
        <v>307</v>
      </c>
      <c r="B63" s="477" t="s">
        <v>308</v>
      </c>
      <c r="C63" s="478"/>
      <c r="D63" s="479" t="s">
        <v>270</v>
      </c>
      <c r="E63" s="480" t="s">
        <v>309</v>
      </c>
      <c r="F63" s="481"/>
      <c r="G63" s="482"/>
      <c r="H63" s="483"/>
      <c r="I63" s="478"/>
    </row>
    <row r="64" spans="1:9" ht="15" customHeight="1">
      <c r="A64" s="485"/>
      <c r="B64" s="486" t="s">
        <v>310</v>
      </c>
      <c r="C64" s="434"/>
      <c r="D64" s="366" t="s">
        <v>311</v>
      </c>
      <c r="E64" s="434"/>
      <c r="F64" s="434"/>
      <c r="G64" s="434"/>
      <c r="H64" s="487"/>
      <c r="I64" s="380"/>
    </row>
    <row r="65" spans="1:9" ht="15" customHeight="1">
      <c r="A65" s="467" t="s">
        <v>312</v>
      </c>
      <c r="B65" s="380"/>
      <c r="C65" s="380"/>
      <c r="D65" s="296" t="s">
        <v>313</v>
      </c>
      <c r="E65" s="380"/>
      <c r="F65" s="380"/>
      <c r="G65" s="380"/>
      <c r="H65" s="381"/>
      <c r="I65" s="380"/>
    </row>
    <row r="66" spans="1:9" ht="2.25" customHeight="1">
      <c r="A66" s="488"/>
      <c r="B66" s="280"/>
      <c r="C66" s="280"/>
      <c r="D66" s="280"/>
      <c r="E66" s="280"/>
      <c r="F66" s="280"/>
      <c r="G66" s="280"/>
      <c r="H66" s="299"/>
      <c r="I66" s="380"/>
    </row>
    <row r="67" spans="1:9" ht="15" customHeight="1">
      <c r="A67" s="375"/>
      <c r="B67" s="380"/>
      <c r="C67" s="280"/>
      <c r="D67" s="280"/>
      <c r="E67" s="280" t="s">
        <v>314</v>
      </c>
      <c r="F67" s="489" t="s">
        <v>315</v>
      </c>
      <c r="G67" s="280" t="s">
        <v>316</v>
      </c>
      <c r="H67" s="490" t="s">
        <v>317</v>
      </c>
      <c r="I67" s="380"/>
    </row>
    <row r="68" spans="1:9" ht="2.25" customHeight="1">
      <c r="A68" s="375"/>
      <c r="B68" s="280"/>
      <c r="C68" s="280"/>
      <c r="D68" s="280"/>
      <c r="E68" s="380"/>
      <c r="F68" s="491"/>
      <c r="G68" s="280"/>
      <c r="H68" s="299"/>
      <c r="I68" s="380"/>
    </row>
    <row r="69" spans="1:9" ht="15" customHeight="1">
      <c r="A69" s="375"/>
      <c r="B69" s="409" t="s">
        <v>286</v>
      </c>
      <c r="C69" s="280"/>
      <c r="D69" s="280"/>
      <c r="E69" s="280" t="s">
        <v>318</v>
      </c>
      <c r="F69" s="489" t="s">
        <v>315</v>
      </c>
      <c r="G69" s="380" t="s">
        <v>335</v>
      </c>
      <c r="H69" s="475"/>
      <c r="I69" s="380"/>
    </row>
    <row r="70" spans="1:9" ht="2.25" customHeight="1" thickBot="1">
      <c r="A70" s="492"/>
      <c r="B70" s="493"/>
      <c r="C70" s="304"/>
      <c r="D70" s="304"/>
      <c r="E70" s="304"/>
      <c r="F70" s="304"/>
      <c r="G70" s="304"/>
      <c r="H70" s="305"/>
      <c r="I70" s="380"/>
    </row>
    <row r="71" ht="4.5" customHeight="1" thickBot="1">
      <c r="I71" s="380"/>
    </row>
    <row r="72" spans="1:9" ht="12.75">
      <c r="A72" s="494"/>
      <c r="B72" s="495"/>
      <c r="C72" s="496" t="s">
        <v>319</v>
      </c>
      <c r="D72" s="497"/>
      <c r="E72" s="496" t="s">
        <v>320</v>
      </c>
      <c r="F72" s="497"/>
      <c r="G72" s="496" t="s">
        <v>321</v>
      </c>
      <c r="H72" s="498"/>
      <c r="I72" s="380"/>
    </row>
    <row r="73" spans="1:8" s="504" customFormat="1" ht="12.75">
      <c r="A73" s="499" t="s">
        <v>322</v>
      </c>
      <c r="B73" s="500"/>
      <c r="C73" s="501" t="s">
        <v>287</v>
      </c>
      <c r="D73" s="502"/>
      <c r="E73" s="501" t="s">
        <v>251</v>
      </c>
      <c r="F73" s="502"/>
      <c r="G73" s="501" t="s">
        <v>251</v>
      </c>
      <c r="H73" s="503"/>
    </row>
    <row r="74" spans="1:8" s="504" customFormat="1" ht="12.75">
      <c r="A74" s="505" t="s">
        <v>323</v>
      </c>
      <c r="B74" s="500"/>
      <c r="C74" s="506" t="s">
        <v>324</v>
      </c>
      <c r="D74" s="507"/>
      <c r="E74" s="501" t="s">
        <v>325</v>
      </c>
      <c r="F74" s="502"/>
      <c r="G74" s="501" t="s">
        <v>325</v>
      </c>
      <c r="H74" s="503"/>
    </row>
    <row r="75" spans="1:8" s="504" customFormat="1" ht="12.75">
      <c r="A75" s="505" t="s">
        <v>326</v>
      </c>
      <c r="B75" s="500"/>
      <c r="C75" s="508">
        <v>37750</v>
      </c>
      <c r="D75" s="502"/>
      <c r="E75" s="501"/>
      <c r="F75" s="502"/>
      <c r="G75" s="501"/>
      <c r="H75" s="503"/>
    </row>
    <row r="76" spans="1:8" s="504" customFormat="1" ht="13.5" thickBot="1">
      <c r="A76" s="509" t="s">
        <v>327</v>
      </c>
      <c r="B76" s="510"/>
      <c r="C76" s="511"/>
      <c r="D76" s="512"/>
      <c r="E76" s="513"/>
      <c r="F76" s="514"/>
      <c r="G76" s="511"/>
      <c r="H76" s="515"/>
    </row>
    <row r="77" s="504" customFormat="1" ht="12.75"/>
    <row r="78" spans="1:9" s="504" customFormat="1" ht="14.25" hidden="1">
      <c r="A78" s="516"/>
      <c r="C78" s="517"/>
      <c r="I78" s="518"/>
    </row>
    <row r="79" s="504" customFormat="1" ht="12.75" hidden="1"/>
    <row r="80" spans="1:6" s="504" customFormat="1" ht="15.75" hidden="1">
      <c r="A80" s="519"/>
      <c r="B80" s="520"/>
      <c r="E80" s="521"/>
      <c r="F80" s="522"/>
    </row>
    <row r="81" spans="1:6" s="504" customFormat="1" ht="6.75" customHeight="1" hidden="1">
      <c r="A81" s="519"/>
      <c r="B81" s="520"/>
      <c r="E81" s="521"/>
      <c r="F81" s="523"/>
    </row>
    <row r="82" spans="1:6" s="504" customFormat="1" ht="15.75" hidden="1">
      <c r="A82" s="519"/>
      <c r="E82" s="521"/>
      <c r="F82" s="523"/>
    </row>
    <row r="83" spans="1:6" s="504" customFormat="1" ht="4.5" customHeight="1" hidden="1">
      <c r="A83" s="519"/>
      <c r="E83" s="521"/>
      <c r="F83" s="523"/>
    </row>
    <row r="84" spans="1:6" s="504" customFormat="1" ht="15.75" hidden="1">
      <c r="A84" s="519"/>
      <c r="C84" s="524"/>
      <c r="E84" s="521"/>
      <c r="F84" s="525"/>
    </row>
    <row r="85" spans="1:6" s="504" customFormat="1" ht="15.75" hidden="1">
      <c r="A85" s="519"/>
      <c r="C85" s="526"/>
      <c r="E85" s="521"/>
      <c r="F85" s="525"/>
    </row>
    <row r="86" s="504" customFormat="1" ht="12.75" hidden="1">
      <c r="E86" s="518"/>
    </row>
    <row r="87" spans="5:7" s="504" customFormat="1" ht="12.75" hidden="1">
      <c r="E87" s="518"/>
      <c r="F87" s="518"/>
      <c r="G87" s="527"/>
    </row>
    <row r="88" spans="1:6" s="504" customFormat="1" ht="15.75" hidden="1">
      <c r="A88" s="519"/>
      <c r="B88" s="520"/>
      <c r="E88" s="521"/>
      <c r="F88" s="528"/>
    </row>
    <row r="89" s="504" customFormat="1" ht="6.75" customHeight="1" hidden="1"/>
    <row r="90" spans="5:6" s="504" customFormat="1" ht="12.75" hidden="1">
      <c r="E90" s="521"/>
      <c r="F90" s="523"/>
    </row>
    <row r="91" s="504" customFormat="1" ht="12.75" hidden="1"/>
    <row r="92" s="504" customFormat="1" ht="12.75" hidden="1"/>
  </sheetData>
  <mergeCells count="23">
    <mergeCell ref="C76:D76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2:D72"/>
    <mergeCell ref="E72:F72"/>
    <mergeCell ref="G72:H72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4"/>
  <sheetViews>
    <sheetView workbookViewId="0" topLeftCell="A1">
      <pane ySplit="2565" topLeftCell="BM140" activePane="bottomLeft" state="split"/>
      <selection pane="topLeft" activeCell="K8" sqref="K8"/>
      <selection pane="bottomLeft" activeCell="J152" sqref="J152"/>
    </sheetView>
  </sheetViews>
  <sheetFormatPr defaultColWidth="9.140625" defaultRowHeight="12.75"/>
  <cols>
    <col min="1" max="1" width="13.421875" style="0" customWidth="1"/>
    <col min="2" max="2" width="11.140625" style="0" customWidth="1"/>
    <col min="3" max="3" width="12.00390625" style="0" customWidth="1"/>
    <col min="4" max="4" width="5.57421875" style="109" customWidth="1"/>
    <col min="5" max="5" width="8.8515625" style="0" customWidth="1"/>
    <col min="6" max="6" width="9.7109375" style="0" bestFit="1" customWidth="1"/>
    <col min="7" max="8" width="9.28125" style="0" bestFit="1" customWidth="1"/>
    <col min="9" max="9" width="12.8515625" style="0" customWidth="1"/>
    <col min="10" max="10" width="6.57421875" style="186" customWidth="1"/>
    <col min="11" max="11" width="2.8515625" style="192" customWidth="1"/>
    <col min="12" max="13" width="9.28125" style="0" bestFit="1" customWidth="1"/>
    <col min="14" max="14" width="12.7109375" style="0" customWidth="1"/>
    <col min="15" max="15" width="11.140625" style="0" customWidth="1"/>
    <col min="16" max="16" width="10.28125" style="0" customWidth="1"/>
    <col min="17" max="17" width="6.7109375" style="211" customWidth="1"/>
    <col min="18" max="18" width="2.7109375" style="0" customWidth="1"/>
    <col min="19" max="19" width="10.28125" style="0" customWidth="1"/>
    <col min="20" max="20" width="9.28125" style="0" bestFit="1" customWidth="1"/>
    <col min="21" max="21" width="12.57421875" style="0" customWidth="1"/>
    <col min="22" max="22" width="10.7109375" style="0" customWidth="1"/>
    <col min="23" max="23" width="11.00390625" style="0" customWidth="1"/>
    <col min="24" max="24" width="7.00390625" style="186" customWidth="1"/>
    <col min="25" max="25" width="3.00390625" style="0" customWidth="1"/>
    <col min="26" max="26" width="10.00390625" style="0" customWidth="1"/>
  </cols>
  <sheetData>
    <row r="1" spans="1:14" ht="18.75">
      <c r="A1" s="148">
        <v>37784</v>
      </c>
      <c r="N1" s="1" t="s">
        <v>9</v>
      </c>
    </row>
    <row r="2" spans="16:18" ht="9" customHeight="1">
      <c r="P2" s="1"/>
      <c r="Q2" s="216"/>
      <c r="R2" s="1"/>
    </row>
    <row r="3" ht="22.5" customHeight="1">
      <c r="E3" s="37" t="s">
        <v>27</v>
      </c>
    </row>
    <row r="4" ht="13.5" thickBot="1"/>
    <row r="5" spans="2:25" ht="22.5" customHeight="1" thickBot="1" thickTop="1">
      <c r="B5" s="110" t="s">
        <v>30</v>
      </c>
      <c r="C5" s="111" t="s">
        <v>31</v>
      </c>
      <c r="D5" s="112" t="s">
        <v>32</v>
      </c>
      <c r="E5" s="38"/>
      <c r="F5" s="3"/>
      <c r="G5" s="3"/>
      <c r="H5" s="83"/>
      <c r="I5" s="73"/>
      <c r="J5" s="169" t="s">
        <v>39</v>
      </c>
      <c r="K5" s="170"/>
      <c r="L5" s="4"/>
      <c r="M5" s="3"/>
      <c r="N5" s="3"/>
      <c r="O5" s="3"/>
      <c r="P5" s="5"/>
      <c r="Q5" s="169" t="s">
        <v>39</v>
      </c>
      <c r="R5" s="170"/>
      <c r="S5" s="4"/>
      <c r="T5" s="3"/>
      <c r="U5" s="3"/>
      <c r="V5" s="3"/>
      <c r="W5" s="3"/>
      <c r="X5" s="178" t="s">
        <v>39</v>
      </c>
      <c r="Y5" s="179"/>
    </row>
    <row r="6" spans="2:25" s="66" customFormat="1" ht="12">
      <c r="B6" s="113" t="s">
        <v>33</v>
      </c>
      <c r="C6" s="114" t="s">
        <v>33</v>
      </c>
      <c r="D6" s="115" t="s">
        <v>34</v>
      </c>
      <c r="E6" s="67" t="s">
        <v>0</v>
      </c>
      <c r="F6" s="68" t="s">
        <v>1</v>
      </c>
      <c r="G6" s="69" t="s">
        <v>2</v>
      </c>
      <c r="H6" s="82" t="s">
        <v>28</v>
      </c>
      <c r="I6" s="168" t="s">
        <v>26</v>
      </c>
      <c r="J6" s="171"/>
      <c r="K6" s="172"/>
      <c r="L6" s="65" t="s">
        <v>1</v>
      </c>
      <c r="M6" s="69" t="s">
        <v>2</v>
      </c>
      <c r="N6" s="74" t="s">
        <v>25</v>
      </c>
      <c r="O6" s="65" t="s">
        <v>3</v>
      </c>
      <c r="P6" s="69" t="s">
        <v>4</v>
      </c>
      <c r="Q6" s="217"/>
      <c r="R6" s="172"/>
      <c r="S6" s="65" t="s">
        <v>1</v>
      </c>
      <c r="T6" s="69" t="s">
        <v>2</v>
      </c>
      <c r="U6" s="74" t="s">
        <v>25</v>
      </c>
      <c r="V6" s="65" t="s">
        <v>3</v>
      </c>
      <c r="W6" s="69" t="s">
        <v>4</v>
      </c>
      <c r="X6" s="225"/>
      <c r="Y6" s="180"/>
    </row>
    <row r="7" spans="2:25" s="11" customFormat="1" ht="10.5" customHeight="1" thickBot="1">
      <c r="B7" s="116"/>
      <c r="C7" s="117"/>
      <c r="D7" s="118"/>
      <c r="E7" s="39"/>
      <c r="F7" s="7" t="s">
        <v>5</v>
      </c>
      <c r="G7" s="8" t="s">
        <v>6</v>
      </c>
      <c r="H7" s="70" t="s">
        <v>29</v>
      </c>
      <c r="I7" s="70" t="s">
        <v>7</v>
      </c>
      <c r="J7" s="173"/>
      <c r="K7" s="174"/>
      <c r="L7" s="10" t="s">
        <v>5</v>
      </c>
      <c r="M7" s="8" t="s">
        <v>6</v>
      </c>
      <c r="N7" s="8" t="s">
        <v>7</v>
      </c>
      <c r="O7" s="8" t="s">
        <v>8</v>
      </c>
      <c r="P7" s="9" t="s">
        <v>8</v>
      </c>
      <c r="Q7" s="218"/>
      <c r="R7" s="174"/>
      <c r="S7" s="10" t="s">
        <v>5</v>
      </c>
      <c r="T7" s="8" t="s">
        <v>6</v>
      </c>
      <c r="U7" s="8" t="s">
        <v>7</v>
      </c>
      <c r="V7" s="8" t="s">
        <v>8</v>
      </c>
      <c r="W7" s="9" t="s">
        <v>8</v>
      </c>
      <c r="X7" s="218"/>
      <c r="Y7" s="181"/>
    </row>
    <row r="8" spans="1:25" ht="18.75" customHeight="1" thickBot="1" thickTop="1">
      <c r="A8" s="42" t="s">
        <v>14</v>
      </c>
      <c r="B8" s="119"/>
      <c r="C8" s="120"/>
      <c r="D8" s="121">
        <v>109</v>
      </c>
      <c r="E8" s="40" t="s">
        <v>10</v>
      </c>
      <c r="F8" s="45">
        <v>1522.8</v>
      </c>
      <c r="G8" s="76">
        <v>12.81</v>
      </c>
      <c r="H8" s="80">
        <v>66</v>
      </c>
      <c r="I8" s="78">
        <v>1040</v>
      </c>
      <c r="J8" s="175">
        <v>36684</v>
      </c>
      <c r="K8" s="176" t="s">
        <v>40</v>
      </c>
      <c r="L8" s="58">
        <v>1527.26</v>
      </c>
      <c r="M8" s="46">
        <v>9.76</v>
      </c>
      <c r="N8" s="46">
        <v>1000</v>
      </c>
      <c r="O8" s="96">
        <v>10</v>
      </c>
      <c r="P8" s="97">
        <v>10</v>
      </c>
      <c r="Q8" s="175">
        <v>37045</v>
      </c>
      <c r="R8" s="176" t="s">
        <v>42</v>
      </c>
      <c r="S8" s="60">
        <v>1526.9272908366531</v>
      </c>
      <c r="T8" s="46">
        <v>14.9</v>
      </c>
      <c r="U8" s="71">
        <v>1.04</v>
      </c>
      <c r="V8" s="89">
        <v>0.84</v>
      </c>
      <c r="W8" s="97">
        <v>5</v>
      </c>
      <c r="X8" s="184">
        <v>37427</v>
      </c>
      <c r="Y8" s="236" t="s">
        <v>42</v>
      </c>
    </row>
    <row r="9" spans="1:25" ht="15" customHeight="1">
      <c r="A9" s="43"/>
      <c r="B9" s="119"/>
      <c r="C9" s="122"/>
      <c r="D9" s="121">
        <v>110</v>
      </c>
      <c r="E9" s="40" t="s">
        <v>11</v>
      </c>
      <c r="F9" s="45">
        <v>1527.8</v>
      </c>
      <c r="G9" s="76">
        <v>12.8</v>
      </c>
      <c r="H9" s="80">
        <v>70.6</v>
      </c>
      <c r="I9" s="78">
        <v>1040</v>
      </c>
      <c r="J9" s="187">
        <v>36692</v>
      </c>
      <c r="K9" s="193"/>
      <c r="L9" s="58">
        <v>1524.71</v>
      </c>
      <c r="M9" s="46">
        <v>9.77</v>
      </c>
      <c r="N9" s="46">
        <v>1000</v>
      </c>
      <c r="O9" s="98"/>
      <c r="P9" s="99"/>
      <c r="Q9" s="219"/>
      <c r="R9" s="161"/>
      <c r="S9" s="58">
        <v>1525.7201195219122</v>
      </c>
      <c r="T9" s="46">
        <v>14.8</v>
      </c>
      <c r="U9" s="88">
        <v>1.01</v>
      </c>
      <c r="V9" s="6"/>
      <c r="W9" s="17"/>
      <c r="X9" s="220"/>
      <c r="Y9" s="182"/>
    </row>
    <row r="10" spans="1:25" ht="15" customHeight="1">
      <c r="A10" s="43"/>
      <c r="B10" s="119"/>
      <c r="C10" s="122"/>
      <c r="D10" s="121">
        <v>111</v>
      </c>
      <c r="E10" s="40" t="s">
        <v>12</v>
      </c>
      <c r="F10" s="45">
        <v>1521.5</v>
      </c>
      <c r="G10" s="76">
        <v>12.73</v>
      </c>
      <c r="H10" s="80">
        <v>78.6</v>
      </c>
      <c r="I10" s="78">
        <v>1040</v>
      </c>
      <c r="J10" s="187">
        <v>36734</v>
      </c>
      <c r="K10" s="193"/>
      <c r="L10" s="58">
        <v>1533.78</v>
      </c>
      <c r="M10" s="46">
        <v>9.78</v>
      </c>
      <c r="N10" s="46">
        <v>1000</v>
      </c>
      <c r="O10" s="96">
        <v>10</v>
      </c>
      <c r="P10" s="100">
        <v>10</v>
      </c>
      <c r="Q10" s="220"/>
      <c r="R10" s="104"/>
      <c r="S10" s="58">
        <v>1532.679282868526</v>
      </c>
      <c r="T10" s="46">
        <v>14.6</v>
      </c>
      <c r="U10" s="71">
        <v>1.04</v>
      </c>
      <c r="W10" s="17"/>
      <c r="X10" s="220"/>
      <c r="Y10" s="182"/>
    </row>
    <row r="11" spans="1:25" ht="15" customHeight="1" thickBot="1">
      <c r="A11" s="43"/>
      <c r="B11" s="123"/>
      <c r="C11" s="124"/>
      <c r="D11" s="125">
        <v>112</v>
      </c>
      <c r="E11" s="41" t="s">
        <v>13</v>
      </c>
      <c r="F11" s="75">
        <v>1521.9</v>
      </c>
      <c r="G11" s="77">
        <v>12.72</v>
      </c>
      <c r="H11" s="81">
        <v>80.7</v>
      </c>
      <c r="I11" s="79">
        <v>1040</v>
      </c>
      <c r="J11" s="188">
        <v>36790</v>
      </c>
      <c r="K11" s="194"/>
      <c r="L11" s="59">
        <v>1525.9</v>
      </c>
      <c r="M11" s="48">
        <v>9.77</v>
      </c>
      <c r="N11" s="48">
        <v>1000</v>
      </c>
      <c r="O11" s="101"/>
      <c r="P11" s="102"/>
      <c r="Q11" s="221"/>
      <c r="R11" s="162"/>
      <c r="S11" s="59">
        <v>1534.7938247011955</v>
      </c>
      <c r="T11" s="48">
        <v>14.4</v>
      </c>
      <c r="U11" s="72">
        <v>1.02</v>
      </c>
      <c r="V11" s="21"/>
      <c r="W11" s="22"/>
      <c r="X11" s="221"/>
      <c r="Y11" s="237"/>
    </row>
    <row r="12" spans="1:26" ht="15.75" customHeight="1" thickBot="1" thickTop="1">
      <c r="A12" s="44" t="s">
        <v>15</v>
      </c>
      <c r="B12" s="126"/>
      <c r="C12" s="127"/>
      <c r="D12" s="121">
        <v>113</v>
      </c>
      <c r="E12" s="40" t="s">
        <v>10</v>
      </c>
      <c r="F12" s="49">
        <v>1531.5</v>
      </c>
      <c r="G12" s="53">
        <v>12.7</v>
      </c>
      <c r="H12" s="53">
        <v>77.1</v>
      </c>
      <c r="I12" s="84">
        <v>1040</v>
      </c>
      <c r="J12" s="189">
        <v>36928</v>
      </c>
      <c r="K12" s="202" t="s">
        <v>42</v>
      </c>
      <c r="L12" s="60">
        <v>1523.2715806070164</v>
      </c>
      <c r="M12" s="53">
        <v>15.2</v>
      </c>
      <c r="N12" s="63">
        <v>1000</v>
      </c>
      <c r="O12" s="96">
        <v>10</v>
      </c>
      <c r="P12" s="103">
        <v>3.7</v>
      </c>
      <c r="Q12" s="222">
        <v>37004</v>
      </c>
      <c r="R12" s="202" t="s">
        <v>42</v>
      </c>
      <c r="S12" s="60">
        <v>1538.86</v>
      </c>
      <c r="T12" s="49">
        <v>14.9</v>
      </c>
      <c r="U12" s="25"/>
      <c r="V12" s="89">
        <v>0.24</v>
      </c>
      <c r="W12" s="177">
        <v>0.2</v>
      </c>
      <c r="X12" s="220">
        <v>37450</v>
      </c>
      <c r="Y12" s="235" t="s">
        <v>42</v>
      </c>
      <c r="Z12" s="2"/>
    </row>
    <row r="13" spans="1:25" ht="15" customHeight="1">
      <c r="A13" s="43"/>
      <c r="B13" s="119"/>
      <c r="C13" s="122"/>
      <c r="D13" s="121">
        <v>114</v>
      </c>
      <c r="E13" s="40" t="s">
        <v>11</v>
      </c>
      <c r="F13" s="46">
        <v>1527.4</v>
      </c>
      <c r="G13" s="54">
        <v>12.7</v>
      </c>
      <c r="H13" s="54">
        <v>79.3</v>
      </c>
      <c r="I13" s="85">
        <v>1040</v>
      </c>
      <c r="J13" s="175">
        <v>36928</v>
      </c>
      <c r="K13" s="195"/>
      <c r="L13" s="58">
        <v>1522.841939298384</v>
      </c>
      <c r="M13" s="54">
        <v>14.8</v>
      </c>
      <c r="N13" s="46">
        <v>1000</v>
      </c>
      <c r="O13" s="98"/>
      <c r="P13" s="99"/>
      <c r="Q13" s="219"/>
      <c r="R13" s="161"/>
      <c r="S13" s="58">
        <v>1539.06</v>
      </c>
      <c r="T13" s="46">
        <v>14.8</v>
      </c>
      <c r="U13" s="14"/>
      <c r="W13" s="17"/>
      <c r="X13" s="220"/>
      <c r="Y13" s="182"/>
    </row>
    <row r="14" spans="1:25" ht="15" customHeight="1">
      <c r="A14" s="43"/>
      <c r="B14" s="119"/>
      <c r="C14" s="122"/>
      <c r="D14" s="121">
        <v>115</v>
      </c>
      <c r="E14" s="40" t="s">
        <v>12</v>
      </c>
      <c r="F14" s="47">
        <v>1534.6</v>
      </c>
      <c r="G14" s="55">
        <v>12.73</v>
      </c>
      <c r="H14" s="55">
        <v>75.9</v>
      </c>
      <c r="I14" s="86">
        <v>1040</v>
      </c>
      <c r="J14" s="175">
        <v>36928</v>
      </c>
      <c r="K14" s="196"/>
      <c r="L14" s="61">
        <v>1525.459203783997</v>
      </c>
      <c r="M14" s="55">
        <v>15</v>
      </c>
      <c r="N14" s="47">
        <v>1000</v>
      </c>
      <c r="O14" s="104">
        <v>15</v>
      </c>
      <c r="P14" s="100">
        <v>5</v>
      </c>
      <c r="Q14" s="220"/>
      <c r="R14" s="104"/>
      <c r="S14" s="58">
        <v>1540.18</v>
      </c>
      <c r="T14" s="47">
        <v>14.6</v>
      </c>
      <c r="U14" s="28"/>
      <c r="W14" s="17"/>
      <c r="X14" s="220"/>
      <c r="Y14" s="182"/>
    </row>
    <row r="15" spans="1:26" ht="15" customHeight="1" thickBot="1">
      <c r="A15" s="43"/>
      <c r="B15" s="123"/>
      <c r="C15" s="124"/>
      <c r="D15" s="125">
        <v>116</v>
      </c>
      <c r="E15" s="41" t="s">
        <v>13</v>
      </c>
      <c r="F15" s="48">
        <v>1530.2</v>
      </c>
      <c r="G15" s="56">
        <v>12.69</v>
      </c>
      <c r="H15" s="56">
        <v>75.7202780677051</v>
      </c>
      <c r="I15" s="87">
        <v>1040</v>
      </c>
      <c r="J15" s="190">
        <v>36928</v>
      </c>
      <c r="K15" s="197"/>
      <c r="L15" s="59">
        <v>1523.7416239653135</v>
      </c>
      <c r="M15" s="56">
        <v>14.8</v>
      </c>
      <c r="N15" s="48">
        <v>1000</v>
      </c>
      <c r="O15" s="93"/>
      <c r="P15" s="95"/>
      <c r="Q15" s="207"/>
      <c r="R15" s="93"/>
      <c r="S15" s="59">
        <v>1538.76</v>
      </c>
      <c r="T15" s="48">
        <v>14.4</v>
      </c>
      <c r="U15" s="20"/>
      <c r="V15" s="22"/>
      <c r="W15" s="22"/>
      <c r="X15" s="207"/>
      <c r="Y15" s="237"/>
      <c r="Z15" s="247"/>
    </row>
    <row r="16" spans="1:26" ht="15" customHeight="1" thickBot="1" thickTop="1">
      <c r="A16" s="44" t="s">
        <v>16</v>
      </c>
      <c r="B16" s="126"/>
      <c r="C16" s="127"/>
      <c r="D16" s="121">
        <v>117</v>
      </c>
      <c r="E16" s="40" t="s">
        <v>10</v>
      </c>
      <c r="F16" s="49">
        <v>1532.4</v>
      </c>
      <c r="G16" s="49">
        <v>12.76</v>
      </c>
      <c r="H16" s="53">
        <v>74.3</v>
      </c>
      <c r="I16" s="84">
        <v>1040</v>
      </c>
      <c r="J16" s="189">
        <v>36970</v>
      </c>
      <c r="K16" s="202" t="s">
        <v>42</v>
      </c>
      <c r="L16" s="60">
        <v>1529.82</v>
      </c>
      <c r="M16" s="49">
        <v>14.8</v>
      </c>
      <c r="N16" s="63">
        <v>1000</v>
      </c>
      <c r="O16" s="90">
        <v>30</v>
      </c>
      <c r="P16" s="92">
        <v>7.5</v>
      </c>
      <c r="Q16" s="220">
        <v>37062</v>
      </c>
      <c r="R16" s="202" t="s">
        <v>42</v>
      </c>
      <c r="S16" s="30">
        <v>1533.6</v>
      </c>
      <c r="T16" s="160">
        <v>14.8</v>
      </c>
      <c r="U16" s="63">
        <v>1060</v>
      </c>
      <c r="W16" s="17"/>
      <c r="X16" s="222">
        <v>37641</v>
      </c>
      <c r="Y16" s="248" t="s">
        <v>82</v>
      </c>
      <c r="Z16" s="250">
        <v>37669</v>
      </c>
    </row>
    <row r="17" spans="1:25" ht="15" customHeight="1">
      <c r="A17" s="43"/>
      <c r="B17" s="119"/>
      <c r="C17" s="122"/>
      <c r="D17" s="121">
        <v>118</v>
      </c>
      <c r="E17" s="40" t="s">
        <v>11</v>
      </c>
      <c r="F17" s="46">
        <v>1531.2</v>
      </c>
      <c r="G17" s="46">
        <v>12.79</v>
      </c>
      <c r="H17" s="54">
        <v>70.6</v>
      </c>
      <c r="I17" s="85">
        <v>1040</v>
      </c>
      <c r="J17" s="175">
        <v>36970</v>
      </c>
      <c r="K17" s="195"/>
      <c r="L17" s="58">
        <v>1531.99</v>
      </c>
      <c r="M17" s="46">
        <v>14.6</v>
      </c>
      <c r="N17" s="46">
        <v>1000</v>
      </c>
      <c r="O17" s="91"/>
      <c r="P17" s="91"/>
      <c r="Q17" s="219"/>
      <c r="R17" s="163"/>
      <c r="S17" s="31">
        <v>1534.42</v>
      </c>
      <c r="T17" s="76">
        <v>14.7</v>
      </c>
      <c r="U17" s="46">
        <v>1050</v>
      </c>
      <c r="V17" s="96">
        <v>1</v>
      </c>
      <c r="W17" s="100">
        <v>30</v>
      </c>
      <c r="X17" s="220"/>
      <c r="Y17" s="182"/>
    </row>
    <row r="18" spans="1:25" ht="15" customHeight="1">
      <c r="A18" s="43"/>
      <c r="B18" s="119"/>
      <c r="C18" s="122"/>
      <c r="D18" s="121">
        <v>119</v>
      </c>
      <c r="E18" s="40" t="s">
        <v>12</v>
      </c>
      <c r="F18" s="47">
        <v>1532.1</v>
      </c>
      <c r="G18" s="47">
        <v>12.69</v>
      </c>
      <c r="H18" s="55">
        <v>69</v>
      </c>
      <c r="I18" s="86">
        <v>1040</v>
      </c>
      <c r="J18" s="184">
        <v>36971</v>
      </c>
      <c r="K18" s="196"/>
      <c r="L18" s="61">
        <v>1532.1</v>
      </c>
      <c r="M18" s="47">
        <v>14.9</v>
      </c>
      <c r="N18" s="47">
        <v>1000</v>
      </c>
      <c r="O18" s="94">
        <v>7.5</v>
      </c>
      <c r="P18" s="92">
        <v>7.5</v>
      </c>
      <c r="Q18" s="220"/>
      <c r="R18" s="94"/>
      <c r="S18" s="31">
        <v>1534.07</v>
      </c>
      <c r="T18" s="150">
        <v>14.6</v>
      </c>
      <c r="U18" s="47">
        <v>1060</v>
      </c>
      <c r="W18" s="17"/>
      <c r="X18" s="220"/>
      <c r="Y18" s="182"/>
    </row>
    <row r="19" spans="1:25" ht="15" customHeight="1" thickBot="1">
      <c r="A19" s="43"/>
      <c r="B19" s="123"/>
      <c r="C19" s="124"/>
      <c r="D19" s="125">
        <v>120</v>
      </c>
      <c r="E19" s="41" t="s">
        <v>13</v>
      </c>
      <c r="F19" s="48">
        <v>1533.8</v>
      </c>
      <c r="G19" s="48">
        <v>12.77</v>
      </c>
      <c r="H19" s="56">
        <v>72.5</v>
      </c>
      <c r="I19" s="87">
        <v>1040</v>
      </c>
      <c r="J19" s="190">
        <v>36971</v>
      </c>
      <c r="K19" s="197"/>
      <c r="L19" s="59">
        <v>1530.6</v>
      </c>
      <c r="M19" s="48">
        <v>14.6</v>
      </c>
      <c r="N19" s="48">
        <v>1000</v>
      </c>
      <c r="O19" s="22"/>
      <c r="P19" s="22"/>
      <c r="Q19" s="212"/>
      <c r="R19" s="21"/>
      <c r="S19" s="33">
        <v>1535.52</v>
      </c>
      <c r="T19" s="77">
        <v>14.2</v>
      </c>
      <c r="U19" s="48">
        <v>1050</v>
      </c>
      <c r="V19" s="22"/>
      <c r="W19" s="22"/>
      <c r="X19" s="207"/>
      <c r="Y19" s="237"/>
    </row>
    <row r="20" spans="1:25" ht="15" customHeight="1" thickBot="1" thickTop="1">
      <c r="A20" s="44" t="s">
        <v>17</v>
      </c>
      <c r="B20" s="128"/>
      <c r="C20" s="129"/>
      <c r="D20" s="130">
        <v>121</v>
      </c>
      <c r="E20" s="40" t="s">
        <v>10</v>
      </c>
      <c r="F20" s="49">
        <v>1528.9</v>
      </c>
      <c r="G20" s="49">
        <v>12.67</v>
      </c>
      <c r="H20" s="53">
        <v>71.6</v>
      </c>
      <c r="I20" s="84">
        <v>1040</v>
      </c>
      <c r="J20" s="175">
        <v>37070</v>
      </c>
      <c r="K20" s="202" t="s">
        <v>42</v>
      </c>
      <c r="L20" s="62">
        <v>1530.15</v>
      </c>
      <c r="M20" s="49">
        <v>14.9</v>
      </c>
      <c r="N20" s="63">
        <v>1000</v>
      </c>
      <c r="O20" s="96">
        <v>3</v>
      </c>
      <c r="P20" s="92">
        <v>4.3</v>
      </c>
      <c r="Q20" s="220">
        <v>37144</v>
      </c>
      <c r="R20" s="202" t="s">
        <v>42</v>
      </c>
      <c r="S20" s="34">
        <v>1528.93</v>
      </c>
      <c r="T20" s="160">
        <v>14.8</v>
      </c>
      <c r="U20" s="63">
        <v>1060</v>
      </c>
      <c r="W20" s="17"/>
      <c r="X20" s="220">
        <v>37474</v>
      </c>
      <c r="Y20" s="238" t="s">
        <v>41</v>
      </c>
    </row>
    <row r="21" spans="1:25" ht="15" customHeight="1">
      <c r="A21" s="43"/>
      <c r="B21" s="131"/>
      <c r="C21" s="132"/>
      <c r="D21" s="130">
        <v>122</v>
      </c>
      <c r="E21" s="40" t="s">
        <v>11</v>
      </c>
      <c r="F21" s="46">
        <v>1527.9</v>
      </c>
      <c r="G21" s="46">
        <v>12.72</v>
      </c>
      <c r="H21" s="53">
        <v>70.8</v>
      </c>
      <c r="I21" s="85">
        <v>1040</v>
      </c>
      <c r="J21" s="175">
        <v>37070</v>
      </c>
      <c r="K21" s="195"/>
      <c r="L21" s="58">
        <v>1528.71</v>
      </c>
      <c r="M21" s="46">
        <v>14.7</v>
      </c>
      <c r="N21" s="46">
        <v>1000</v>
      </c>
      <c r="O21" s="99"/>
      <c r="P21" s="91"/>
      <c r="Q21" s="219"/>
      <c r="R21" s="163"/>
      <c r="S21" s="31">
        <v>1528.06</v>
      </c>
      <c r="T21" s="76">
        <v>14.5</v>
      </c>
      <c r="U21" s="46">
        <v>1050</v>
      </c>
      <c r="V21" s="104">
        <v>50</v>
      </c>
      <c r="W21" s="100">
        <v>30</v>
      </c>
      <c r="X21" s="220"/>
      <c r="Y21" s="182"/>
    </row>
    <row r="22" spans="1:25" ht="15" customHeight="1">
      <c r="A22" s="43"/>
      <c r="B22" s="133"/>
      <c r="C22" s="134"/>
      <c r="D22" s="130">
        <v>123</v>
      </c>
      <c r="E22" s="40" t="s">
        <v>12</v>
      </c>
      <c r="F22" s="47">
        <v>1532</v>
      </c>
      <c r="G22" s="47">
        <v>12.71</v>
      </c>
      <c r="H22" s="105">
        <v>67.9</v>
      </c>
      <c r="I22" s="86">
        <v>1040</v>
      </c>
      <c r="J22" s="184">
        <v>37074</v>
      </c>
      <c r="K22" s="196"/>
      <c r="L22" s="61">
        <v>1529.29</v>
      </c>
      <c r="M22" s="47">
        <v>15</v>
      </c>
      <c r="N22" s="47">
        <v>1000</v>
      </c>
      <c r="O22" s="104">
        <v>4</v>
      </c>
      <c r="P22" s="92">
        <v>4.3</v>
      </c>
      <c r="Q22" s="220"/>
      <c r="R22" s="94"/>
      <c r="S22" s="31">
        <v>1528.63</v>
      </c>
      <c r="T22" s="150">
        <v>14.8</v>
      </c>
      <c r="U22" s="47">
        <v>1060</v>
      </c>
      <c r="W22" s="17"/>
      <c r="X22" s="220"/>
      <c r="Y22" s="182"/>
    </row>
    <row r="23" spans="1:25" ht="15" customHeight="1" thickBot="1">
      <c r="A23" s="43"/>
      <c r="B23" s="135"/>
      <c r="C23" s="136"/>
      <c r="D23" s="137">
        <v>124</v>
      </c>
      <c r="E23" s="41" t="s">
        <v>13</v>
      </c>
      <c r="F23" s="48">
        <v>1529.2</v>
      </c>
      <c r="G23" s="48">
        <v>12.7</v>
      </c>
      <c r="H23" s="56">
        <v>68.8</v>
      </c>
      <c r="I23" s="87">
        <v>1040</v>
      </c>
      <c r="J23" s="190">
        <v>37078</v>
      </c>
      <c r="K23" s="197"/>
      <c r="L23" s="59">
        <v>1529.11</v>
      </c>
      <c r="M23" s="48">
        <v>14.8</v>
      </c>
      <c r="N23" s="48">
        <v>1000</v>
      </c>
      <c r="O23" s="22"/>
      <c r="P23" s="22"/>
      <c r="Q23" s="212"/>
      <c r="R23" s="21"/>
      <c r="S23" s="33">
        <v>1527.8</v>
      </c>
      <c r="T23" s="77">
        <v>14.5</v>
      </c>
      <c r="U23" s="48">
        <v>1050</v>
      </c>
      <c r="V23" s="22"/>
      <c r="W23" s="22"/>
      <c r="X23" s="207"/>
      <c r="Y23" s="237"/>
    </row>
    <row r="24" spans="1:26" ht="15" customHeight="1" thickBot="1" thickTop="1">
      <c r="A24" s="44" t="s">
        <v>18</v>
      </c>
      <c r="B24" s="128"/>
      <c r="C24" s="129"/>
      <c r="D24" s="130">
        <v>125</v>
      </c>
      <c r="E24" s="40" t="s">
        <v>10</v>
      </c>
      <c r="F24" s="63">
        <v>1532</v>
      </c>
      <c r="G24" s="63">
        <v>12.73</v>
      </c>
      <c r="H24" s="106">
        <v>70.8</v>
      </c>
      <c r="I24" s="84">
        <v>1040</v>
      </c>
      <c r="J24" s="189">
        <v>37159</v>
      </c>
      <c r="K24" s="202" t="s">
        <v>42</v>
      </c>
      <c r="L24" s="60">
        <v>1530.57</v>
      </c>
      <c r="M24" s="63">
        <v>14.7</v>
      </c>
      <c r="N24" s="63">
        <v>1000</v>
      </c>
      <c r="O24" s="107">
        <v>10</v>
      </c>
      <c r="P24" s="103">
        <v>6</v>
      </c>
      <c r="Q24" s="222">
        <v>37210</v>
      </c>
      <c r="R24" s="202" t="s">
        <v>42</v>
      </c>
      <c r="S24" s="24">
        <v>1527.89</v>
      </c>
      <c r="T24" s="63">
        <v>15.2</v>
      </c>
      <c r="U24" s="63">
        <v>1005</v>
      </c>
      <c r="V24" s="29"/>
      <c r="W24" s="26"/>
      <c r="X24" s="222">
        <v>37473</v>
      </c>
      <c r="Y24" s="239" t="s">
        <v>41</v>
      </c>
      <c r="Z24" s="148">
        <v>37678</v>
      </c>
    </row>
    <row r="25" spans="1:25" ht="15" customHeight="1">
      <c r="A25" s="43"/>
      <c r="B25" s="133"/>
      <c r="C25" s="134"/>
      <c r="D25" s="130">
        <v>126</v>
      </c>
      <c r="E25" s="40" t="s">
        <v>11</v>
      </c>
      <c r="F25" s="46">
        <v>1530.6</v>
      </c>
      <c r="G25" s="46">
        <v>12.79</v>
      </c>
      <c r="H25" s="54">
        <v>66.8</v>
      </c>
      <c r="I25" s="85">
        <v>1040</v>
      </c>
      <c r="J25" s="175">
        <v>37110</v>
      </c>
      <c r="K25" s="195"/>
      <c r="L25" s="58">
        <v>1531.48</v>
      </c>
      <c r="M25" s="46">
        <v>14.5</v>
      </c>
      <c r="N25" s="46">
        <v>1000</v>
      </c>
      <c r="O25" s="16"/>
      <c r="P25" s="99"/>
      <c r="Q25" s="219"/>
      <c r="R25" s="161"/>
      <c r="S25" s="13">
        <v>1544.3</v>
      </c>
      <c r="T25" s="46">
        <v>15</v>
      </c>
      <c r="U25" s="46">
        <v>1005</v>
      </c>
      <c r="V25" s="151">
        <v>0.5</v>
      </c>
      <c r="W25" s="100">
        <v>30</v>
      </c>
      <c r="X25" s="220"/>
      <c r="Y25" s="182"/>
    </row>
    <row r="26" spans="1:25" ht="15" customHeight="1">
      <c r="A26" s="43"/>
      <c r="B26" s="133"/>
      <c r="C26" s="134"/>
      <c r="D26" s="130">
        <v>127</v>
      </c>
      <c r="E26" s="40" t="s">
        <v>12</v>
      </c>
      <c r="F26" s="47">
        <v>1529.2</v>
      </c>
      <c r="G26" s="47">
        <v>12.77</v>
      </c>
      <c r="H26" s="55">
        <v>64</v>
      </c>
      <c r="I26" s="86">
        <v>1040</v>
      </c>
      <c r="J26" s="184">
        <v>37110</v>
      </c>
      <c r="K26" s="196"/>
      <c r="L26" s="61">
        <v>1531.44</v>
      </c>
      <c r="M26" s="47">
        <v>14.8</v>
      </c>
      <c r="N26" s="47">
        <v>1000</v>
      </c>
      <c r="O26" s="104">
        <v>10</v>
      </c>
      <c r="P26" s="100">
        <v>6</v>
      </c>
      <c r="Q26" s="220"/>
      <c r="R26" s="104"/>
      <c r="S26" s="13">
        <v>1528.99</v>
      </c>
      <c r="T26" s="47">
        <v>14.8</v>
      </c>
      <c r="U26" s="47">
        <v>1005</v>
      </c>
      <c r="W26" s="17"/>
      <c r="X26" s="220"/>
      <c r="Y26" s="182"/>
    </row>
    <row r="27" spans="1:25" ht="15" customHeight="1" thickBot="1">
      <c r="A27" s="43"/>
      <c r="B27" s="138"/>
      <c r="C27" s="139"/>
      <c r="D27" s="137">
        <v>128</v>
      </c>
      <c r="E27" s="41" t="s">
        <v>13</v>
      </c>
      <c r="F27" s="48">
        <v>1535.4</v>
      </c>
      <c r="G27" s="48">
        <v>12.81</v>
      </c>
      <c r="H27" s="56">
        <v>67.4</v>
      </c>
      <c r="I27" s="87">
        <v>1040</v>
      </c>
      <c r="J27" s="190">
        <v>37177</v>
      </c>
      <c r="K27" s="197"/>
      <c r="L27" s="59">
        <v>1531.54</v>
      </c>
      <c r="M27" s="48">
        <v>14.6</v>
      </c>
      <c r="N27" s="48">
        <v>1000</v>
      </c>
      <c r="O27" s="22"/>
      <c r="P27" s="22"/>
      <c r="Q27" s="212"/>
      <c r="R27" s="21"/>
      <c r="S27" s="19">
        <v>1534.57</v>
      </c>
      <c r="T27" s="48">
        <v>14.5</v>
      </c>
      <c r="U27" s="48">
        <v>1006</v>
      </c>
      <c r="V27" s="22"/>
      <c r="W27" s="22"/>
      <c r="X27" s="207"/>
      <c r="Y27" s="237"/>
    </row>
    <row r="28" spans="1:25" ht="15" customHeight="1" thickBot="1" thickTop="1">
      <c r="A28" s="44" t="s">
        <v>19</v>
      </c>
      <c r="B28" s="128"/>
      <c r="C28" s="129"/>
      <c r="D28" s="130">
        <v>129</v>
      </c>
      <c r="E28" s="40" t="s">
        <v>10</v>
      </c>
      <c r="F28" s="63">
        <v>1529.7</v>
      </c>
      <c r="G28" s="63">
        <v>12.77</v>
      </c>
      <c r="H28" s="106">
        <v>69</v>
      </c>
      <c r="I28" s="84">
        <v>1040</v>
      </c>
      <c r="J28" s="189">
        <v>37112</v>
      </c>
      <c r="K28" s="202" t="s">
        <v>42</v>
      </c>
      <c r="L28" s="60">
        <v>1529.06</v>
      </c>
      <c r="M28" s="63">
        <v>15</v>
      </c>
      <c r="N28" s="63">
        <v>1000</v>
      </c>
      <c r="O28" s="107">
        <v>10</v>
      </c>
      <c r="P28" s="103">
        <v>30</v>
      </c>
      <c r="Q28" s="222">
        <v>37551</v>
      </c>
      <c r="R28" s="202" t="s">
        <v>41</v>
      </c>
      <c r="S28" s="30">
        <v>1546.63</v>
      </c>
      <c r="T28" s="153">
        <v>15.4</v>
      </c>
      <c r="U28" s="149">
        <v>1070</v>
      </c>
      <c r="V28" s="29"/>
      <c r="W28" s="26"/>
      <c r="X28" s="222">
        <v>37512</v>
      </c>
      <c r="Y28" s="239" t="s">
        <v>41</v>
      </c>
    </row>
    <row r="29" spans="2:25" ht="15" customHeight="1">
      <c r="B29" s="133"/>
      <c r="C29" s="134"/>
      <c r="D29" s="130">
        <v>130</v>
      </c>
      <c r="E29" s="40" t="s">
        <v>11</v>
      </c>
      <c r="F29" s="46">
        <v>1533.4</v>
      </c>
      <c r="G29" s="46">
        <v>12.76</v>
      </c>
      <c r="H29" s="54">
        <v>67.7</v>
      </c>
      <c r="I29" s="85">
        <v>1040</v>
      </c>
      <c r="J29" s="175">
        <v>37113</v>
      </c>
      <c r="K29" s="195"/>
      <c r="L29" s="58">
        <v>1528.55</v>
      </c>
      <c r="M29" s="46">
        <v>14.7</v>
      </c>
      <c r="N29" s="46">
        <v>1000</v>
      </c>
      <c r="O29" s="16"/>
      <c r="P29" s="99"/>
      <c r="Q29" s="219"/>
      <c r="R29" s="161"/>
      <c r="S29" s="31">
        <v>1549.61</v>
      </c>
      <c r="T29" s="154">
        <v>15.4</v>
      </c>
      <c r="U29" s="76">
        <v>1070</v>
      </c>
      <c r="V29" s="104">
        <v>50</v>
      </c>
      <c r="W29" s="100">
        <v>30</v>
      </c>
      <c r="X29" s="220"/>
      <c r="Y29" s="182"/>
    </row>
    <row r="30" spans="2:25" ht="15" customHeight="1">
      <c r="B30" s="133"/>
      <c r="C30" s="134"/>
      <c r="D30" s="130">
        <v>131</v>
      </c>
      <c r="E30" s="40" t="s">
        <v>12</v>
      </c>
      <c r="F30" s="47">
        <v>1528</v>
      </c>
      <c r="G30" s="47">
        <v>12.8</v>
      </c>
      <c r="H30" s="55">
        <v>70</v>
      </c>
      <c r="I30" s="86">
        <v>1040</v>
      </c>
      <c r="J30" s="184">
        <v>37112</v>
      </c>
      <c r="K30" s="196"/>
      <c r="L30" s="61">
        <v>1529.29</v>
      </c>
      <c r="M30" s="47">
        <v>14.8</v>
      </c>
      <c r="N30" s="47">
        <v>1000</v>
      </c>
      <c r="O30" s="104">
        <v>10</v>
      </c>
      <c r="P30" s="100">
        <v>15</v>
      </c>
      <c r="Q30" s="220"/>
      <c r="R30" s="104"/>
      <c r="S30" s="31">
        <v>1546.05</v>
      </c>
      <c r="T30" s="155">
        <v>15</v>
      </c>
      <c r="U30" s="150">
        <v>1070</v>
      </c>
      <c r="W30" s="17"/>
      <c r="X30" s="220"/>
      <c r="Y30" s="182"/>
    </row>
    <row r="31" spans="2:26" ht="15" customHeight="1" thickBot="1">
      <c r="B31" s="135"/>
      <c r="C31" s="136"/>
      <c r="D31" s="137">
        <v>132</v>
      </c>
      <c r="E31" s="41" t="s">
        <v>13</v>
      </c>
      <c r="F31" s="48">
        <v>1531.6</v>
      </c>
      <c r="G31" s="48">
        <v>12.79</v>
      </c>
      <c r="H31" s="56">
        <v>66.9</v>
      </c>
      <c r="I31" s="87">
        <v>1040</v>
      </c>
      <c r="J31" s="190">
        <v>37116</v>
      </c>
      <c r="K31" s="197"/>
      <c r="L31" s="59">
        <v>1528.05</v>
      </c>
      <c r="M31" s="108">
        <v>14.7</v>
      </c>
      <c r="N31" s="48">
        <v>1000</v>
      </c>
      <c r="O31" s="22"/>
      <c r="P31" s="22"/>
      <c r="Q31" s="212"/>
      <c r="R31" s="21"/>
      <c r="S31" s="33">
        <v>1546.18</v>
      </c>
      <c r="T31" s="156">
        <v>14.8</v>
      </c>
      <c r="U31" s="77">
        <v>1060</v>
      </c>
      <c r="V31" s="22"/>
      <c r="W31" s="22"/>
      <c r="X31" s="207"/>
      <c r="Y31" s="237"/>
      <c r="Z31" s="6"/>
    </row>
    <row r="32" spans="1:26" ht="18" thickBot="1" thickTop="1">
      <c r="A32" s="44" t="s">
        <v>20</v>
      </c>
      <c r="B32" s="140"/>
      <c r="C32" s="141"/>
      <c r="D32" s="130">
        <v>133</v>
      </c>
      <c r="E32" s="40" t="s">
        <v>10</v>
      </c>
      <c r="F32" s="63">
        <v>1538</v>
      </c>
      <c r="G32" s="63">
        <v>12.72</v>
      </c>
      <c r="H32" s="106">
        <v>71.9</v>
      </c>
      <c r="I32" s="84">
        <v>1050</v>
      </c>
      <c r="J32" s="189">
        <v>37224</v>
      </c>
      <c r="K32" s="202" t="s">
        <v>42</v>
      </c>
      <c r="L32" s="60">
        <v>1529.05</v>
      </c>
      <c r="M32" s="63">
        <v>14.8</v>
      </c>
      <c r="N32" s="63">
        <v>1000</v>
      </c>
      <c r="O32" s="145">
        <v>8.5</v>
      </c>
      <c r="P32" s="103">
        <v>5</v>
      </c>
      <c r="Q32" s="222">
        <v>37280</v>
      </c>
      <c r="R32" s="202" t="s">
        <v>41</v>
      </c>
      <c r="S32" s="226">
        <v>1545.06</v>
      </c>
      <c r="T32" s="153">
        <v>14.9</v>
      </c>
      <c r="U32" s="153">
        <v>1006</v>
      </c>
      <c r="V32" s="227"/>
      <c r="W32" s="228"/>
      <c r="X32" s="222">
        <v>37494</v>
      </c>
      <c r="Y32" s="239" t="s">
        <v>41</v>
      </c>
      <c r="Z32" s="6"/>
    </row>
    <row r="33" spans="2:26" ht="12.75">
      <c r="B33" s="131"/>
      <c r="C33" s="132"/>
      <c r="D33" s="130">
        <v>134</v>
      </c>
      <c r="E33" s="40" t="s">
        <v>11</v>
      </c>
      <c r="F33" s="46">
        <v>1535.5</v>
      </c>
      <c r="G33" s="46">
        <v>12.73</v>
      </c>
      <c r="H33" s="54">
        <v>72</v>
      </c>
      <c r="I33" s="85">
        <v>1050</v>
      </c>
      <c r="J33" s="175">
        <v>37222</v>
      </c>
      <c r="K33" s="195"/>
      <c r="L33" s="58">
        <v>1528.42</v>
      </c>
      <c r="M33" s="46">
        <v>14.6</v>
      </c>
      <c r="N33" s="46">
        <v>1000</v>
      </c>
      <c r="O33" s="91"/>
      <c r="P33" s="99"/>
      <c r="Q33" s="219"/>
      <c r="R33" s="161"/>
      <c r="S33" s="229">
        <v>1547.11</v>
      </c>
      <c r="T33" s="154">
        <v>14.7</v>
      </c>
      <c r="U33" s="154">
        <v>1005</v>
      </c>
      <c r="V33" s="151">
        <v>0.3</v>
      </c>
      <c r="W33" s="230">
        <v>0.6</v>
      </c>
      <c r="X33" s="220"/>
      <c r="Y33" s="182"/>
      <c r="Z33" s="6"/>
    </row>
    <row r="34" spans="2:26" ht="12.75">
      <c r="B34" s="131"/>
      <c r="C34" s="132"/>
      <c r="D34" s="130">
        <v>135</v>
      </c>
      <c r="E34" s="40" t="s">
        <v>12</v>
      </c>
      <c r="F34" s="47">
        <v>1525.1</v>
      </c>
      <c r="G34" s="47">
        <v>12.69</v>
      </c>
      <c r="H34" s="55">
        <v>69</v>
      </c>
      <c r="I34" s="86">
        <v>1050</v>
      </c>
      <c r="J34" s="184">
        <v>37225</v>
      </c>
      <c r="K34" s="196"/>
      <c r="L34" s="61">
        <v>1528.93</v>
      </c>
      <c r="M34" s="47">
        <v>15</v>
      </c>
      <c r="N34" s="47">
        <v>1000</v>
      </c>
      <c r="O34" s="146">
        <v>10</v>
      </c>
      <c r="P34" s="100">
        <v>5</v>
      </c>
      <c r="Q34" s="220"/>
      <c r="R34" s="104"/>
      <c r="S34" s="229">
        <v>1543.79</v>
      </c>
      <c r="T34" s="155">
        <v>14.5</v>
      </c>
      <c r="U34" s="155">
        <v>1005</v>
      </c>
      <c r="V34" s="231"/>
      <c r="W34" s="232"/>
      <c r="X34" s="220"/>
      <c r="Y34" s="182"/>
      <c r="Z34" s="6"/>
    </row>
    <row r="35" spans="2:25" ht="13.5" thickBot="1">
      <c r="B35" s="142"/>
      <c r="C35" s="143"/>
      <c r="D35" s="137">
        <v>136</v>
      </c>
      <c r="E35" s="41" t="s">
        <v>13</v>
      </c>
      <c r="F35" s="48">
        <v>1526.9</v>
      </c>
      <c r="G35" s="48">
        <v>12.8</v>
      </c>
      <c r="H35" s="56">
        <v>72</v>
      </c>
      <c r="I35" s="87">
        <v>1050</v>
      </c>
      <c r="J35" s="190">
        <v>37230</v>
      </c>
      <c r="K35" s="197"/>
      <c r="L35" s="59">
        <v>1526.75</v>
      </c>
      <c r="M35" s="64">
        <v>14.7</v>
      </c>
      <c r="N35" s="48">
        <v>1000</v>
      </c>
      <c r="O35" s="22"/>
      <c r="P35" s="22"/>
      <c r="Q35" s="212"/>
      <c r="R35" s="21"/>
      <c r="S35" s="233">
        <v>1542.94</v>
      </c>
      <c r="T35" s="156">
        <v>14.2</v>
      </c>
      <c r="U35" s="156">
        <v>1005</v>
      </c>
      <c r="V35" s="234"/>
      <c r="W35" s="234"/>
      <c r="X35" s="207"/>
      <c r="Y35" s="237"/>
    </row>
    <row r="36" spans="1:26" ht="18" thickBot="1" thickTop="1">
      <c r="A36" s="44" t="s">
        <v>21</v>
      </c>
      <c r="B36" s="140"/>
      <c r="C36" s="141"/>
      <c r="D36" s="130">
        <v>137</v>
      </c>
      <c r="E36" s="40" t="s">
        <v>10</v>
      </c>
      <c r="F36" s="35">
        <v>1527.7</v>
      </c>
      <c r="G36" s="35">
        <v>12.74</v>
      </c>
      <c r="H36" s="57">
        <v>63.5</v>
      </c>
      <c r="I36" s="147">
        <v>1050</v>
      </c>
      <c r="J36" s="191">
        <v>37221</v>
      </c>
      <c r="K36" s="202" t="s">
        <v>42</v>
      </c>
      <c r="L36" s="60">
        <v>1534.17</v>
      </c>
      <c r="M36" s="63">
        <v>15.1</v>
      </c>
      <c r="N36" s="63">
        <v>1000</v>
      </c>
      <c r="O36" s="107">
        <v>25</v>
      </c>
      <c r="P36" s="157">
        <v>4.2</v>
      </c>
      <c r="Q36" s="222">
        <v>37299</v>
      </c>
      <c r="R36" s="202" t="s">
        <v>41</v>
      </c>
      <c r="S36" s="30">
        <v>1526.38</v>
      </c>
      <c r="T36" s="149">
        <v>15.3</v>
      </c>
      <c r="U36" s="149">
        <v>1080</v>
      </c>
      <c r="V36" s="29"/>
      <c r="W36" s="26"/>
      <c r="X36" s="222">
        <v>37686</v>
      </c>
      <c r="Y36" s="249" t="s">
        <v>82</v>
      </c>
      <c r="Z36" s="148">
        <v>37714</v>
      </c>
    </row>
    <row r="37" spans="2:25" ht="12.75">
      <c r="B37" s="131"/>
      <c r="C37" s="132"/>
      <c r="D37" s="130">
        <v>138</v>
      </c>
      <c r="E37" s="40" t="s">
        <v>11</v>
      </c>
      <c r="F37" s="15">
        <v>1524.4</v>
      </c>
      <c r="G37" s="15">
        <v>12.76</v>
      </c>
      <c r="H37" s="50">
        <v>40.6</v>
      </c>
      <c r="I37" s="85">
        <v>1050</v>
      </c>
      <c r="J37" s="175">
        <v>37230</v>
      </c>
      <c r="K37" s="195"/>
      <c r="L37" s="58">
        <v>1534.12</v>
      </c>
      <c r="M37" s="46">
        <v>14.8</v>
      </c>
      <c r="N37" s="46">
        <v>1000</v>
      </c>
      <c r="O37" s="99"/>
      <c r="P37" s="91"/>
      <c r="Q37" s="219"/>
      <c r="R37" s="163"/>
      <c r="S37" s="31">
        <v>1526.26</v>
      </c>
      <c r="T37" s="76">
        <v>15.2</v>
      </c>
      <c r="U37" s="76">
        <v>1070</v>
      </c>
      <c r="V37" s="104">
        <v>4.2</v>
      </c>
      <c r="W37" s="100">
        <v>30</v>
      </c>
      <c r="X37" s="220"/>
      <c r="Y37" s="182"/>
    </row>
    <row r="38" spans="2:25" ht="12.75">
      <c r="B38" s="131"/>
      <c r="C38" s="132"/>
      <c r="D38" s="130">
        <v>139</v>
      </c>
      <c r="E38" s="40" t="s">
        <v>12</v>
      </c>
      <c r="F38" s="27">
        <v>1539</v>
      </c>
      <c r="G38" s="27">
        <v>12.82</v>
      </c>
      <c r="H38" s="51">
        <v>65.2</v>
      </c>
      <c r="I38" s="86">
        <v>1050</v>
      </c>
      <c r="J38" s="184">
        <v>37231</v>
      </c>
      <c r="K38" s="196"/>
      <c r="L38" s="61">
        <v>1534.05</v>
      </c>
      <c r="M38" s="47">
        <v>15.1</v>
      </c>
      <c r="N38" s="47">
        <v>1000</v>
      </c>
      <c r="O38" s="146">
        <v>12</v>
      </c>
      <c r="P38" s="92">
        <v>4.2</v>
      </c>
      <c r="Q38" s="220"/>
      <c r="R38" s="94"/>
      <c r="S38" s="31">
        <v>1525.75</v>
      </c>
      <c r="T38" s="150">
        <v>15</v>
      </c>
      <c r="U38" s="150">
        <v>1080</v>
      </c>
      <c r="W38" s="17"/>
      <c r="X38" s="220"/>
      <c r="Y38" s="182"/>
    </row>
    <row r="39" spans="2:25" ht="13.5" thickBot="1">
      <c r="B39" s="142"/>
      <c r="C39" s="143"/>
      <c r="D39" s="137">
        <v>140</v>
      </c>
      <c r="E39" s="41" t="s">
        <v>13</v>
      </c>
      <c r="F39" s="23">
        <v>1537.4</v>
      </c>
      <c r="G39" s="23">
        <v>12.77</v>
      </c>
      <c r="H39" s="52">
        <v>68</v>
      </c>
      <c r="I39" s="87">
        <v>1050</v>
      </c>
      <c r="J39" s="190">
        <v>37597</v>
      </c>
      <c r="K39" s="197"/>
      <c r="L39" s="59">
        <v>1533.68</v>
      </c>
      <c r="M39" s="64">
        <v>14.8</v>
      </c>
      <c r="N39" s="48">
        <v>1000</v>
      </c>
      <c r="O39" s="22"/>
      <c r="P39" s="22"/>
      <c r="Q39" s="212"/>
      <c r="R39" s="21"/>
      <c r="S39" s="33">
        <v>1525.44</v>
      </c>
      <c r="T39" s="77">
        <v>14.7</v>
      </c>
      <c r="U39" s="77">
        <v>1070</v>
      </c>
      <c r="V39" s="22"/>
      <c r="W39" s="22"/>
      <c r="X39" s="207"/>
      <c r="Y39" s="237"/>
    </row>
    <row r="40" spans="1:25" ht="18" thickBot="1" thickTop="1">
      <c r="A40" s="44" t="s">
        <v>22</v>
      </c>
      <c r="B40" s="140"/>
      <c r="C40" s="141"/>
      <c r="D40" s="130">
        <v>141</v>
      </c>
      <c r="E40" s="40" t="s">
        <v>10</v>
      </c>
      <c r="F40" s="63">
        <v>1527.5</v>
      </c>
      <c r="G40" s="63">
        <v>12.75</v>
      </c>
      <c r="H40" s="106">
        <v>67.8</v>
      </c>
      <c r="I40" s="147">
        <v>1050</v>
      </c>
      <c r="J40" s="191">
        <v>36916</v>
      </c>
      <c r="K40" s="183" t="s">
        <v>41</v>
      </c>
      <c r="L40" s="60">
        <v>1524.79</v>
      </c>
      <c r="M40" s="63">
        <v>15.2</v>
      </c>
      <c r="N40" s="63">
        <v>1000</v>
      </c>
      <c r="O40" s="146">
        <v>10</v>
      </c>
      <c r="P40" s="103">
        <v>5</v>
      </c>
      <c r="Q40" s="222">
        <v>37316</v>
      </c>
      <c r="R40" s="202" t="s">
        <v>41</v>
      </c>
      <c r="S40" s="30">
        <v>1533.48</v>
      </c>
      <c r="T40" s="149">
        <v>15</v>
      </c>
      <c r="U40" s="149">
        <v>1060</v>
      </c>
      <c r="V40" s="29"/>
      <c r="W40" s="26"/>
      <c r="X40" s="222">
        <v>37589</v>
      </c>
      <c r="Y40" s="239" t="s">
        <v>41</v>
      </c>
    </row>
    <row r="41" spans="2:25" ht="12.75">
      <c r="B41" s="131"/>
      <c r="C41" s="132"/>
      <c r="D41" s="130">
        <v>142</v>
      </c>
      <c r="E41" s="40" t="s">
        <v>11</v>
      </c>
      <c r="F41" s="46">
        <v>1531.2</v>
      </c>
      <c r="G41" s="46">
        <v>12.7</v>
      </c>
      <c r="H41" s="54">
        <v>65.9</v>
      </c>
      <c r="I41" s="85">
        <v>1050</v>
      </c>
      <c r="J41" s="175">
        <v>37284</v>
      </c>
      <c r="K41" s="195"/>
      <c r="L41" s="58">
        <v>1526.63</v>
      </c>
      <c r="M41" s="46">
        <v>15</v>
      </c>
      <c r="N41" s="46">
        <v>1000</v>
      </c>
      <c r="O41" s="16"/>
      <c r="P41" s="99"/>
      <c r="Q41" s="219"/>
      <c r="R41" s="161"/>
      <c r="S41" s="31">
        <v>1536.11</v>
      </c>
      <c r="T41" s="76">
        <v>14.8</v>
      </c>
      <c r="U41" s="76">
        <v>1060</v>
      </c>
      <c r="V41" s="104">
        <v>2.5</v>
      </c>
      <c r="W41" s="100">
        <v>30</v>
      </c>
      <c r="X41" s="220"/>
      <c r="Y41" s="182"/>
    </row>
    <row r="42" spans="2:25" ht="12.75">
      <c r="B42" s="131"/>
      <c r="C42" s="132"/>
      <c r="D42" s="130">
        <v>143</v>
      </c>
      <c r="E42" s="40" t="s">
        <v>12</v>
      </c>
      <c r="F42" s="47">
        <v>1527.4</v>
      </c>
      <c r="G42" s="47">
        <v>12.77</v>
      </c>
      <c r="H42" s="55">
        <v>65.8</v>
      </c>
      <c r="I42" s="86">
        <v>1040</v>
      </c>
      <c r="J42" s="184">
        <v>37285</v>
      </c>
      <c r="K42" s="196"/>
      <c r="L42" s="61">
        <v>1524.38</v>
      </c>
      <c r="M42" s="47">
        <v>15.1</v>
      </c>
      <c r="N42" s="47">
        <v>1000</v>
      </c>
      <c r="O42" s="104">
        <v>10</v>
      </c>
      <c r="P42" s="100">
        <v>5</v>
      </c>
      <c r="Q42" s="220"/>
      <c r="R42" s="104"/>
      <c r="S42" s="31">
        <v>1533.07</v>
      </c>
      <c r="T42" s="150">
        <v>14.5</v>
      </c>
      <c r="U42" s="150">
        <v>1060</v>
      </c>
      <c r="W42" s="17"/>
      <c r="X42" s="220"/>
      <c r="Y42" s="182"/>
    </row>
    <row r="43" spans="2:25" ht="13.5" thickBot="1">
      <c r="B43" s="142"/>
      <c r="C43" s="143"/>
      <c r="D43" s="137">
        <v>144</v>
      </c>
      <c r="E43" s="41" t="s">
        <v>13</v>
      </c>
      <c r="F43" s="48">
        <v>1529.9</v>
      </c>
      <c r="G43" s="48">
        <v>12.71</v>
      </c>
      <c r="H43" s="56">
        <v>68.6</v>
      </c>
      <c r="I43" s="87">
        <v>1040</v>
      </c>
      <c r="J43" s="190">
        <v>37285</v>
      </c>
      <c r="K43" s="197"/>
      <c r="L43" s="59">
        <v>1526.37</v>
      </c>
      <c r="M43" s="64">
        <v>14.7</v>
      </c>
      <c r="N43" s="48">
        <v>1000</v>
      </c>
      <c r="O43" s="22"/>
      <c r="P43" s="22"/>
      <c r="Q43" s="212"/>
      <c r="R43" s="21"/>
      <c r="S43" s="33">
        <v>1533.57</v>
      </c>
      <c r="T43" s="77">
        <v>14.2</v>
      </c>
      <c r="U43" s="77">
        <v>1050</v>
      </c>
      <c r="V43" s="22"/>
      <c r="W43" s="22"/>
      <c r="X43" s="207"/>
      <c r="Y43" s="237"/>
    </row>
    <row r="44" spans="1:25" ht="18" thickBot="1" thickTop="1">
      <c r="A44" s="44" t="s">
        <v>23</v>
      </c>
      <c r="B44" s="140"/>
      <c r="C44" s="141"/>
      <c r="D44" s="130">
        <v>145</v>
      </c>
      <c r="E44" s="40" t="s">
        <v>10</v>
      </c>
      <c r="F44" s="63">
        <v>1528.5</v>
      </c>
      <c r="G44" s="63">
        <v>12.74</v>
      </c>
      <c r="H44" s="106">
        <v>68.8</v>
      </c>
      <c r="I44" s="106">
        <v>1050</v>
      </c>
      <c r="J44" s="184">
        <v>37280</v>
      </c>
      <c r="K44" s="183" t="s">
        <v>41</v>
      </c>
      <c r="L44" s="60">
        <v>1527.95</v>
      </c>
      <c r="M44" s="63">
        <v>14.7</v>
      </c>
      <c r="N44" s="63">
        <v>990</v>
      </c>
      <c r="O44" s="146">
        <v>5</v>
      </c>
      <c r="P44" s="103">
        <v>10</v>
      </c>
      <c r="Q44" s="222">
        <v>37565</v>
      </c>
      <c r="R44" s="202" t="s">
        <v>41</v>
      </c>
      <c r="S44" s="30"/>
      <c r="T44" s="36"/>
      <c r="U44" s="36"/>
      <c r="V44" s="29"/>
      <c r="W44" s="26"/>
      <c r="X44" s="222"/>
      <c r="Y44" s="242"/>
    </row>
    <row r="45" spans="2:27" ht="12.75">
      <c r="B45" s="131"/>
      <c r="C45" s="132"/>
      <c r="D45" s="130">
        <v>146</v>
      </c>
      <c r="E45" s="40" t="s">
        <v>11</v>
      </c>
      <c r="F45" s="46">
        <v>1529</v>
      </c>
      <c r="G45" s="46">
        <v>12.69</v>
      </c>
      <c r="H45" s="54">
        <v>63.8</v>
      </c>
      <c r="I45" s="54">
        <v>1040</v>
      </c>
      <c r="J45" s="184">
        <v>37285</v>
      </c>
      <c r="K45" s="198"/>
      <c r="L45" s="58">
        <v>1530.06</v>
      </c>
      <c r="M45" s="46">
        <v>14.6</v>
      </c>
      <c r="N45" s="46">
        <v>990</v>
      </c>
      <c r="O45" s="16"/>
      <c r="P45" s="99"/>
      <c r="Q45" s="219"/>
      <c r="R45" s="161"/>
      <c r="S45" s="31"/>
      <c r="T45" s="12"/>
      <c r="U45" s="12"/>
      <c r="V45" s="6"/>
      <c r="W45" s="17"/>
      <c r="X45" s="220"/>
      <c r="Y45" s="182"/>
      <c r="AA45" s="257"/>
    </row>
    <row r="46" spans="2:27" ht="12.75">
      <c r="B46" s="131"/>
      <c r="C46" s="132"/>
      <c r="D46" s="130">
        <v>147</v>
      </c>
      <c r="E46" s="40" t="s">
        <v>12</v>
      </c>
      <c r="F46" s="47">
        <v>1527.8</v>
      </c>
      <c r="G46" s="47">
        <v>12.74</v>
      </c>
      <c r="H46" s="55">
        <v>66.6</v>
      </c>
      <c r="I46" s="55">
        <v>1040</v>
      </c>
      <c r="J46" s="184">
        <v>37288</v>
      </c>
      <c r="K46" s="199"/>
      <c r="L46" s="61">
        <v>1528.08</v>
      </c>
      <c r="M46" s="47">
        <v>14.9</v>
      </c>
      <c r="N46" s="46">
        <v>990</v>
      </c>
      <c r="O46" s="104">
        <v>6</v>
      </c>
      <c r="P46" s="100">
        <v>10</v>
      </c>
      <c r="Q46" s="220"/>
      <c r="R46" s="104"/>
      <c r="S46" s="31"/>
      <c r="T46" s="32"/>
      <c r="U46" s="32"/>
      <c r="W46" s="17"/>
      <c r="X46" s="220"/>
      <c r="Y46" s="182"/>
      <c r="AA46" s="257"/>
    </row>
    <row r="47" spans="2:27" ht="13.5" thickBot="1">
      <c r="B47" s="135" t="s">
        <v>70</v>
      </c>
      <c r="C47" s="144" t="s">
        <v>71</v>
      </c>
      <c r="D47" s="137">
        <v>148</v>
      </c>
      <c r="E47" s="41" t="s">
        <v>13</v>
      </c>
      <c r="F47" s="48">
        <v>1523.93</v>
      </c>
      <c r="G47" s="48">
        <v>12.63</v>
      </c>
      <c r="H47" s="56">
        <v>74.18</v>
      </c>
      <c r="I47" s="56">
        <v>1040</v>
      </c>
      <c r="J47" s="190">
        <v>37538</v>
      </c>
      <c r="K47" s="200"/>
      <c r="L47" s="59">
        <v>1529.03</v>
      </c>
      <c r="M47" s="64">
        <v>14.5</v>
      </c>
      <c r="N47" s="48">
        <v>990</v>
      </c>
      <c r="O47" s="22"/>
      <c r="P47" s="22"/>
      <c r="Q47" s="212"/>
      <c r="R47" s="21"/>
      <c r="S47" s="33"/>
      <c r="T47" s="18"/>
      <c r="U47" s="18"/>
      <c r="V47" s="22"/>
      <c r="W47" s="22"/>
      <c r="X47" s="207"/>
      <c r="Y47" s="237"/>
      <c r="AA47" s="257"/>
    </row>
    <row r="48" spans="2:27" ht="22.5" customHeight="1" thickBot="1" thickTop="1">
      <c r="B48" s="110" t="s">
        <v>30</v>
      </c>
      <c r="C48" s="111" t="s">
        <v>31</v>
      </c>
      <c r="D48" s="112" t="s">
        <v>32</v>
      </c>
      <c r="E48" s="38"/>
      <c r="F48" s="3"/>
      <c r="G48" s="3"/>
      <c r="H48" s="83"/>
      <c r="I48" s="73"/>
      <c r="J48" s="243" t="s">
        <v>39</v>
      </c>
      <c r="K48" s="170"/>
      <c r="L48" s="4"/>
      <c r="M48" s="3"/>
      <c r="N48" s="3"/>
      <c r="O48" s="3"/>
      <c r="P48" s="5"/>
      <c r="Q48" s="169" t="s">
        <v>39</v>
      </c>
      <c r="R48" s="170"/>
      <c r="S48" s="4"/>
      <c r="T48" s="3"/>
      <c r="U48" s="3"/>
      <c r="V48" s="3"/>
      <c r="W48" s="3"/>
      <c r="X48" s="240" t="s">
        <v>39</v>
      </c>
      <c r="Y48" s="241"/>
      <c r="AA48" s="257"/>
    </row>
    <row r="49" spans="2:27" s="66" customFormat="1" ht="12">
      <c r="B49" s="113" t="s">
        <v>33</v>
      </c>
      <c r="C49" s="114" t="s">
        <v>33</v>
      </c>
      <c r="D49" s="115" t="s">
        <v>34</v>
      </c>
      <c r="E49" s="67" t="s">
        <v>0</v>
      </c>
      <c r="F49" s="68" t="s">
        <v>1</v>
      </c>
      <c r="G49" s="69" t="s">
        <v>2</v>
      </c>
      <c r="H49" s="82" t="s">
        <v>28</v>
      </c>
      <c r="I49" s="168" t="s">
        <v>26</v>
      </c>
      <c r="J49" s="171"/>
      <c r="K49" s="172"/>
      <c r="L49" s="65" t="s">
        <v>1</v>
      </c>
      <c r="M49" s="69" t="s">
        <v>2</v>
      </c>
      <c r="N49" s="74" t="s">
        <v>25</v>
      </c>
      <c r="O49" s="65" t="s">
        <v>3</v>
      </c>
      <c r="P49" s="69" t="s">
        <v>4</v>
      </c>
      <c r="Q49" s="217"/>
      <c r="R49" s="172"/>
      <c r="S49" s="65" t="s">
        <v>1</v>
      </c>
      <c r="T49" s="69" t="s">
        <v>2</v>
      </c>
      <c r="U49" s="74" t="s">
        <v>25</v>
      </c>
      <c r="V49" s="65" t="s">
        <v>3</v>
      </c>
      <c r="W49" s="69" t="s">
        <v>4</v>
      </c>
      <c r="X49" s="225"/>
      <c r="Y49" s="180"/>
      <c r="AA49" s="258"/>
    </row>
    <row r="50" spans="2:27" s="11" customFormat="1" ht="10.5" customHeight="1" thickBot="1">
      <c r="B50" s="116"/>
      <c r="C50" s="117"/>
      <c r="D50" s="118"/>
      <c r="E50" s="39"/>
      <c r="F50" s="7" t="s">
        <v>5</v>
      </c>
      <c r="G50" s="8" t="s">
        <v>6</v>
      </c>
      <c r="H50" s="70" t="s">
        <v>29</v>
      </c>
      <c r="I50" s="70" t="s">
        <v>7</v>
      </c>
      <c r="J50" s="173"/>
      <c r="K50" s="174"/>
      <c r="L50" s="10" t="s">
        <v>5</v>
      </c>
      <c r="M50" s="8" t="s">
        <v>6</v>
      </c>
      <c r="N50" s="8" t="s">
        <v>7</v>
      </c>
      <c r="O50" s="8" t="s">
        <v>8</v>
      </c>
      <c r="P50" s="9" t="s">
        <v>8</v>
      </c>
      <c r="Q50" s="218"/>
      <c r="R50" s="174"/>
      <c r="S50" s="10" t="s">
        <v>5</v>
      </c>
      <c r="T50" s="8" t="s">
        <v>6</v>
      </c>
      <c r="U50" s="8" t="s">
        <v>7</v>
      </c>
      <c r="V50" s="8" t="s">
        <v>8</v>
      </c>
      <c r="W50" s="9" t="s">
        <v>8</v>
      </c>
      <c r="X50" s="218"/>
      <c r="Y50" s="181"/>
      <c r="AA50" s="257"/>
    </row>
    <row r="51" spans="1:27" ht="18" thickBot="1" thickTop="1">
      <c r="A51" s="44" t="s">
        <v>24</v>
      </c>
      <c r="B51" s="140"/>
      <c r="C51" s="141"/>
      <c r="D51" s="130">
        <v>149</v>
      </c>
      <c r="E51" s="40" t="s">
        <v>10</v>
      </c>
      <c r="F51" s="63">
        <v>1528.1</v>
      </c>
      <c r="G51" s="63">
        <v>12.67</v>
      </c>
      <c r="H51" s="106">
        <v>65.5</v>
      </c>
      <c r="I51" s="106">
        <v>1040</v>
      </c>
      <c r="J51" s="191">
        <v>37319</v>
      </c>
      <c r="K51" s="202" t="s">
        <v>41</v>
      </c>
      <c r="L51" s="60">
        <v>1526.36</v>
      </c>
      <c r="M51" s="63">
        <v>15.1</v>
      </c>
      <c r="N51" s="63">
        <v>1000</v>
      </c>
      <c r="O51" s="146">
        <v>15</v>
      </c>
      <c r="P51" s="166">
        <v>7.5</v>
      </c>
      <c r="Q51" s="210">
        <v>37468</v>
      </c>
      <c r="R51" s="202" t="s">
        <v>41</v>
      </c>
      <c r="S51" s="30">
        <v>1526.08</v>
      </c>
      <c r="T51" s="149">
        <v>15.1</v>
      </c>
      <c r="U51" s="149">
        <v>1060</v>
      </c>
      <c r="V51" s="29"/>
      <c r="W51" s="26"/>
      <c r="X51" s="210">
        <v>37558</v>
      </c>
      <c r="Y51" s="239" t="s">
        <v>41</v>
      </c>
      <c r="AA51" s="257"/>
    </row>
    <row r="52" spans="2:27" ht="12.75">
      <c r="B52" s="131"/>
      <c r="C52" s="132"/>
      <c r="D52" s="130">
        <v>150</v>
      </c>
      <c r="E52" s="40" t="s">
        <v>11</v>
      </c>
      <c r="F52" s="46">
        <v>1531.3</v>
      </c>
      <c r="G52" s="46">
        <v>12.74</v>
      </c>
      <c r="H52" s="54">
        <v>67</v>
      </c>
      <c r="I52" s="54">
        <v>1040</v>
      </c>
      <c r="J52" s="175">
        <v>37320</v>
      </c>
      <c r="K52" s="198"/>
      <c r="L52" s="58">
        <v>1526.49</v>
      </c>
      <c r="M52" s="46">
        <v>14.7</v>
      </c>
      <c r="N52" s="46">
        <v>1000</v>
      </c>
      <c r="O52" s="152"/>
      <c r="P52" s="152"/>
      <c r="Q52" s="223"/>
      <c r="R52" s="164"/>
      <c r="S52" s="31">
        <v>1525.79</v>
      </c>
      <c r="T52" s="76">
        <v>15</v>
      </c>
      <c r="U52" s="76">
        <v>1050</v>
      </c>
      <c r="V52" s="104">
        <v>50</v>
      </c>
      <c r="W52" s="100">
        <v>30</v>
      </c>
      <c r="X52" s="209"/>
      <c r="Y52" s="182"/>
      <c r="AA52" s="257"/>
    </row>
    <row r="53" spans="2:27" ht="12.75">
      <c r="B53" s="131"/>
      <c r="C53" s="132"/>
      <c r="D53" s="130">
        <v>151</v>
      </c>
      <c r="E53" s="40" t="s">
        <v>12</v>
      </c>
      <c r="F53" s="47">
        <v>1525.7</v>
      </c>
      <c r="G53" s="47">
        <v>12.74</v>
      </c>
      <c r="H53" s="47">
        <v>68.8</v>
      </c>
      <c r="I53" s="55">
        <v>1040</v>
      </c>
      <c r="J53" s="184">
        <v>37322</v>
      </c>
      <c r="K53" s="201"/>
      <c r="L53" s="61">
        <v>1524.87</v>
      </c>
      <c r="M53" s="47">
        <v>15</v>
      </c>
      <c r="N53" s="47">
        <v>1000</v>
      </c>
      <c r="O53" s="146">
        <v>5</v>
      </c>
      <c r="P53" s="167">
        <v>7.5</v>
      </c>
      <c r="Q53" s="224"/>
      <c r="R53" s="146"/>
      <c r="S53" s="31">
        <v>1525.26</v>
      </c>
      <c r="T53" s="150">
        <v>14.7</v>
      </c>
      <c r="U53" s="150">
        <v>1060</v>
      </c>
      <c r="W53" s="17"/>
      <c r="X53" s="224"/>
      <c r="Y53" s="182"/>
      <c r="AA53" s="257"/>
    </row>
    <row r="54" spans="2:27" ht="13.5" thickBot="1">
      <c r="B54" s="135"/>
      <c r="C54" s="144"/>
      <c r="D54" s="137">
        <v>153</v>
      </c>
      <c r="E54" s="41" t="s">
        <v>13</v>
      </c>
      <c r="F54" s="48">
        <v>1527.2</v>
      </c>
      <c r="G54" s="48">
        <v>12.77</v>
      </c>
      <c r="H54" s="56">
        <v>65.6</v>
      </c>
      <c r="I54" s="56">
        <v>1040</v>
      </c>
      <c r="J54" s="190">
        <v>37321</v>
      </c>
      <c r="K54" s="200"/>
      <c r="L54" s="59">
        <v>1530.24</v>
      </c>
      <c r="M54" s="108">
        <v>14.7</v>
      </c>
      <c r="N54" s="48">
        <v>1000</v>
      </c>
      <c r="O54" s="22"/>
      <c r="P54" s="22"/>
      <c r="Q54" s="212"/>
      <c r="R54" s="21"/>
      <c r="S54" s="33">
        <v>1531.99</v>
      </c>
      <c r="T54" s="77">
        <v>14.5</v>
      </c>
      <c r="U54" s="77">
        <v>1050</v>
      </c>
      <c r="V54" s="22"/>
      <c r="W54" s="22"/>
      <c r="X54" s="207"/>
      <c r="Y54" s="237"/>
      <c r="AA54" s="256"/>
    </row>
    <row r="55" spans="1:27" ht="18" thickBot="1" thickTop="1">
      <c r="A55" s="44" t="s">
        <v>35</v>
      </c>
      <c r="B55" s="140"/>
      <c r="C55" s="141"/>
      <c r="D55" s="130">
        <v>154</v>
      </c>
      <c r="E55" s="40" t="s">
        <v>10</v>
      </c>
      <c r="F55" s="63">
        <v>1532.7</v>
      </c>
      <c r="G55" s="63">
        <v>12.71</v>
      </c>
      <c r="H55" s="106">
        <v>67</v>
      </c>
      <c r="I55" s="106">
        <v>1040</v>
      </c>
      <c r="J55" s="191">
        <v>37365</v>
      </c>
      <c r="K55" s="202" t="s">
        <v>41</v>
      </c>
      <c r="L55" s="60">
        <v>1525.37</v>
      </c>
      <c r="M55" s="63">
        <v>14.8</v>
      </c>
      <c r="N55" s="63">
        <v>1000</v>
      </c>
      <c r="O55" s="146">
        <v>60</v>
      </c>
      <c r="P55" s="166">
        <v>60</v>
      </c>
      <c r="Q55" s="210">
        <v>37470</v>
      </c>
      <c r="R55" s="202" t="s">
        <v>41</v>
      </c>
      <c r="S55" s="30">
        <v>1537.21</v>
      </c>
      <c r="T55" s="149">
        <v>14.9</v>
      </c>
      <c r="U55" s="205">
        <v>1070</v>
      </c>
      <c r="V55" s="29"/>
      <c r="W55" s="26"/>
      <c r="X55" s="210">
        <v>37601</v>
      </c>
      <c r="Y55" s="239" t="s">
        <v>41</v>
      </c>
      <c r="AA55" s="256"/>
    </row>
    <row r="56" spans="2:27" ht="12.75">
      <c r="B56" s="131" t="s">
        <v>64</v>
      </c>
      <c r="C56" s="132" t="s">
        <v>65</v>
      </c>
      <c r="D56" s="130">
        <v>155</v>
      </c>
      <c r="E56" s="40" t="s">
        <v>11</v>
      </c>
      <c r="F56" s="46">
        <v>1530.74</v>
      </c>
      <c r="G56" s="46">
        <v>12.68</v>
      </c>
      <c r="H56" s="54">
        <v>69.07</v>
      </c>
      <c r="I56" s="54">
        <v>1040</v>
      </c>
      <c r="J56" s="175">
        <v>37390</v>
      </c>
      <c r="K56" s="198"/>
      <c r="L56" s="58">
        <v>1526.03</v>
      </c>
      <c r="M56" s="46">
        <v>14.6</v>
      </c>
      <c r="N56" s="46">
        <v>1000</v>
      </c>
      <c r="O56" s="152"/>
      <c r="P56" s="152"/>
      <c r="Q56" s="223"/>
      <c r="R56" s="164"/>
      <c r="S56" s="203">
        <v>1544</v>
      </c>
      <c r="T56" s="76">
        <v>14.7</v>
      </c>
      <c r="U56" s="158">
        <v>1080</v>
      </c>
      <c r="V56" s="104">
        <v>8</v>
      </c>
      <c r="W56" s="100">
        <v>30</v>
      </c>
      <c r="X56" s="209"/>
      <c r="Y56" s="182"/>
      <c r="AA56" s="257"/>
    </row>
    <row r="57" spans="2:27" ht="12.75">
      <c r="B57" s="131" t="s">
        <v>66</v>
      </c>
      <c r="C57" s="132" t="s">
        <v>67</v>
      </c>
      <c r="D57" s="130">
        <v>156</v>
      </c>
      <c r="E57" s="40" t="s">
        <v>12</v>
      </c>
      <c r="F57" s="47">
        <v>1532.19</v>
      </c>
      <c r="G57" s="47">
        <v>12.7</v>
      </c>
      <c r="H57" s="55">
        <v>69.26</v>
      </c>
      <c r="I57" s="55">
        <v>1040</v>
      </c>
      <c r="J57" s="184">
        <v>37378</v>
      </c>
      <c r="K57" s="201"/>
      <c r="L57" s="61">
        <v>1526.42</v>
      </c>
      <c r="M57" s="47">
        <v>14.9</v>
      </c>
      <c r="N57" s="47">
        <v>1000</v>
      </c>
      <c r="O57" s="146">
        <v>60</v>
      </c>
      <c r="P57" s="167">
        <v>60</v>
      </c>
      <c r="Q57" s="224"/>
      <c r="R57" s="146"/>
      <c r="S57" s="203">
        <v>1537.77</v>
      </c>
      <c r="T57" s="150">
        <v>15</v>
      </c>
      <c r="U57" s="206">
        <v>1080</v>
      </c>
      <c r="W57" s="17"/>
      <c r="X57" s="224"/>
      <c r="Y57" s="182"/>
      <c r="AA57" s="257"/>
    </row>
    <row r="58" spans="2:27" ht="13.5" thickBot="1">
      <c r="B58" s="135" t="s">
        <v>68</v>
      </c>
      <c r="C58" s="144" t="s">
        <v>69</v>
      </c>
      <c r="D58" s="137">
        <v>157</v>
      </c>
      <c r="E58" s="41" t="s">
        <v>13</v>
      </c>
      <c r="F58" s="48">
        <v>1535.26</v>
      </c>
      <c r="G58" s="48">
        <v>12.7</v>
      </c>
      <c r="H58" s="56">
        <v>64.65</v>
      </c>
      <c r="I58" s="56">
        <v>1040</v>
      </c>
      <c r="J58" s="190">
        <v>37301</v>
      </c>
      <c r="K58" s="200"/>
      <c r="L58" s="59">
        <v>1527.66</v>
      </c>
      <c r="M58" s="108">
        <v>14.8</v>
      </c>
      <c r="N58" s="48">
        <v>1000</v>
      </c>
      <c r="O58" s="22"/>
      <c r="P58" s="22"/>
      <c r="Q58" s="212"/>
      <c r="R58" s="21"/>
      <c r="S58" s="204">
        <v>1551.27</v>
      </c>
      <c r="T58" s="77">
        <v>14.7</v>
      </c>
      <c r="U58" s="159">
        <v>1070</v>
      </c>
      <c r="V58" s="22"/>
      <c r="W58" s="22"/>
      <c r="X58" s="207"/>
      <c r="Y58" s="237"/>
      <c r="AA58" s="257"/>
    </row>
    <row r="59" spans="1:27" ht="18" thickBot="1" thickTop="1">
      <c r="A59" s="44" t="s">
        <v>123</v>
      </c>
      <c r="B59" s="140"/>
      <c r="C59" s="141"/>
      <c r="D59" s="130">
        <v>154</v>
      </c>
      <c r="E59" s="40" t="s">
        <v>10</v>
      </c>
      <c r="F59" s="63">
        <v>1532.7</v>
      </c>
      <c r="G59" s="63">
        <v>12.71</v>
      </c>
      <c r="H59" s="106">
        <v>67</v>
      </c>
      <c r="I59" s="106">
        <v>1040</v>
      </c>
      <c r="J59" s="191">
        <v>37365</v>
      </c>
      <c r="K59" s="202" t="s">
        <v>41</v>
      </c>
      <c r="L59" s="60">
        <v>1525.37</v>
      </c>
      <c r="M59" s="63">
        <v>14.8</v>
      </c>
      <c r="N59" s="63">
        <v>1000</v>
      </c>
      <c r="O59" s="146">
        <v>60</v>
      </c>
      <c r="P59" s="166">
        <v>60</v>
      </c>
      <c r="Q59" s="210">
        <v>37470</v>
      </c>
      <c r="R59" s="202" t="s">
        <v>41</v>
      </c>
      <c r="S59" s="254">
        <v>1527.4</v>
      </c>
      <c r="T59" s="253">
        <v>14.9</v>
      </c>
      <c r="U59" s="255">
        <v>1070</v>
      </c>
      <c r="V59" s="6"/>
      <c r="W59" s="17"/>
      <c r="X59" s="209">
        <v>37680</v>
      </c>
      <c r="Y59" s="249" t="s">
        <v>82</v>
      </c>
      <c r="AA59" s="257"/>
    </row>
    <row r="60" spans="2:27" ht="12.75">
      <c r="B60" s="131" t="s">
        <v>64</v>
      </c>
      <c r="C60" s="132" t="s">
        <v>65</v>
      </c>
      <c r="D60" s="130">
        <v>155</v>
      </c>
      <c r="E60" s="40" t="s">
        <v>11</v>
      </c>
      <c r="F60" s="46">
        <v>1530.74</v>
      </c>
      <c r="G60" s="46">
        <v>12.68</v>
      </c>
      <c r="H60" s="54">
        <v>69.07</v>
      </c>
      <c r="I60" s="54">
        <v>1040</v>
      </c>
      <c r="J60" s="175">
        <v>37390</v>
      </c>
      <c r="K60" s="198"/>
      <c r="L60" s="58">
        <v>1526.03</v>
      </c>
      <c r="M60" s="46">
        <v>14.6</v>
      </c>
      <c r="N60" s="46">
        <v>1000</v>
      </c>
      <c r="O60" s="152"/>
      <c r="P60" s="152"/>
      <c r="Q60" s="223"/>
      <c r="R60" s="164"/>
      <c r="S60" s="254">
        <v>1526.98</v>
      </c>
      <c r="T60" s="253">
        <v>14.8</v>
      </c>
      <c r="U60" s="255">
        <v>1060</v>
      </c>
      <c r="V60" s="104">
        <v>50</v>
      </c>
      <c r="W60" s="100">
        <v>30</v>
      </c>
      <c r="X60" s="209"/>
      <c r="Y60" s="182"/>
      <c r="AA60" s="257"/>
    </row>
    <row r="61" spans="2:27" ht="12.75">
      <c r="B61" s="131" t="s">
        <v>66</v>
      </c>
      <c r="C61" s="132" t="s">
        <v>67</v>
      </c>
      <c r="D61" s="130">
        <v>156</v>
      </c>
      <c r="E61" s="40" t="s">
        <v>12</v>
      </c>
      <c r="F61" s="47">
        <v>1532.19</v>
      </c>
      <c r="G61" s="47">
        <v>12.7</v>
      </c>
      <c r="H61" s="55">
        <v>69.26</v>
      </c>
      <c r="I61" s="55">
        <v>1040</v>
      </c>
      <c r="J61" s="184">
        <v>37378</v>
      </c>
      <c r="K61" s="201"/>
      <c r="L61" s="61">
        <v>1526.42</v>
      </c>
      <c r="M61" s="47">
        <v>14.9</v>
      </c>
      <c r="N61" s="47">
        <v>1000</v>
      </c>
      <c r="O61" s="146">
        <v>60</v>
      </c>
      <c r="P61" s="167">
        <v>60</v>
      </c>
      <c r="Q61" s="224"/>
      <c r="R61" s="146"/>
      <c r="S61" s="254">
        <v>1528.06</v>
      </c>
      <c r="T61" s="253">
        <v>15</v>
      </c>
      <c r="U61" s="255">
        <v>1070</v>
      </c>
      <c r="V61" s="6"/>
      <c r="W61" s="17"/>
      <c r="X61" s="209"/>
      <c r="Y61" s="182"/>
      <c r="AA61" s="257"/>
    </row>
    <row r="62" spans="2:27" ht="13.5" thickBot="1">
      <c r="B62" s="135" t="s">
        <v>68</v>
      </c>
      <c r="C62" s="144" t="s">
        <v>69</v>
      </c>
      <c r="D62" s="137">
        <v>157</v>
      </c>
      <c r="E62" s="41" t="s">
        <v>13</v>
      </c>
      <c r="F62" s="48">
        <v>1535.26</v>
      </c>
      <c r="G62" s="48">
        <v>12.7</v>
      </c>
      <c r="H62" s="56">
        <v>64.65</v>
      </c>
      <c r="I62" s="56">
        <v>1040</v>
      </c>
      <c r="J62" s="190">
        <v>37301</v>
      </c>
      <c r="K62" s="200"/>
      <c r="L62" s="59">
        <v>1527.66</v>
      </c>
      <c r="M62" s="108">
        <v>14.8</v>
      </c>
      <c r="N62" s="48">
        <v>1000</v>
      </c>
      <c r="O62" s="22"/>
      <c r="P62" s="22"/>
      <c r="Q62" s="212"/>
      <c r="R62" s="21"/>
      <c r="S62" s="254">
        <v>1530.6</v>
      </c>
      <c r="T62" s="253">
        <v>14.8</v>
      </c>
      <c r="U62" s="255">
        <v>1060</v>
      </c>
      <c r="V62" s="6"/>
      <c r="W62" s="17"/>
      <c r="X62" s="209"/>
      <c r="Y62" s="182"/>
      <c r="AA62" s="257"/>
    </row>
    <row r="63" spans="1:27" ht="18" thickBot="1" thickTop="1">
      <c r="A63" s="44" t="s">
        <v>36</v>
      </c>
      <c r="B63" s="140"/>
      <c r="C63" s="141"/>
      <c r="D63" s="130">
        <v>158</v>
      </c>
      <c r="E63" s="40" t="s">
        <v>10</v>
      </c>
      <c r="F63" s="63">
        <v>1525.1</v>
      </c>
      <c r="G63" s="63">
        <v>12.66</v>
      </c>
      <c r="H63" s="106">
        <v>69.4</v>
      </c>
      <c r="I63" s="106">
        <v>1040</v>
      </c>
      <c r="J63" s="191">
        <v>37364</v>
      </c>
      <c r="K63" s="202" t="s">
        <v>41</v>
      </c>
      <c r="L63" s="60">
        <v>1536.54</v>
      </c>
      <c r="M63" s="63">
        <v>14.9</v>
      </c>
      <c r="N63" s="63">
        <v>1000</v>
      </c>
      <c r="O63" s="29"/>
      <c r="P63" s="26"/>
      <c r="Q63" s="213">
        <v>37475</v>
      </c>
      <c r="R63" s="202" t="s">
        <v>41</v>
      </c>
      <c r="S63" s="30">
        <v>1533.42</v>
      </c>
      <c r="T63" s="149">
        <v>14.5</v>
      </c>
      <c r="U63" s="205">
        <v>1060</v>
      </c>
      <c r="V63" s="29"/>
      <c r="W63" s="26"/>
      <c r="X63" s="222">
        <v>37657</v>
      </c>
      <c r="Y63" s="249" t="s">
        <v>82</v>
      </c>
      <c r="AA63" s="257"/>
    </row>
    <row r="64" spans="2:27" ht="12.75">
      <c r="B64" s="131" t="s">
        <v>58</v>
      </c>
      <c r="C64" s="132" t="s">
        <v>59</v>
      </c>
      <c r="D64" s="130">
        <v>159</v>
      </c>
      <c r="E64" s="40" t="s">
        <v>11</v>
      </c>
      <c r="F64" s="46">
        <v>1528.29</v>
      </c>
      <c r="G64" s="46">
        <v>12.64</v>
      </c>
      <c r="H64" s="54">
        <v>68.65</v>
      </c>
      <c r="I64" s="54">
        <v>1040</v>
      </c>
      <c r="J64" s="175">
        <v>37384</v>
      </c>
      <c r="K64" s="198"/>
      <c r="L64" s="58">
        <v>1536.84</v>
      </c>
      <c r="M64" s="46">
        <v>14.6</v>
      </c>
      <c r="N64" s="46">
        <v>990</v>
      </c>
      <c r="O64" s="16"/>
      <c r="P64" s="16"/>
      <c r="Q64" s="214"/>
      <c r="R64" s="165"/>
      <c r="S64" s="31">
        <v>1539.76</v>
      </c>
      <c r="T64" s="76">
        <v>14.3</v>
      </c>
      <c r="U64" s="158">
        <v>1080</v>
      </c>
      <c r="V64" s="104">
        <v>1.5</v>
      </c>
      <c r="W64" s="100">
        <v>30</v>
      </c>
      <c r="X64" s="209"/>
      <c r="Y64" s="182"/>
      <c r="AA64" s="257"/>
    </row>
    <row r="65" spans="2:25" ht="12.75">
      <c r="B65" s="131" t="s">
        <v>60</v>
      </c>
      <c r="C65" s="132" t="s">
        <v>61</v>
      </c>
      <c r="D65" s="130">
        <v>160</v>
      </c>
      <c r="E65" s="40" t="s">
        <v>12</v>
      </c>
      <c r="F65" s="47">
        <v>1535.53</v>
      </c>
      <c r="G65" s="47">
        <v>12.7</v>
      </c>
      <c r="H65" s="55">
        <v>67.22</v>
      </c>
      <c r="I65" s="55">
        <v>1040</v>
      </c>
      <c r="J65" s="184">
        <v>37382</v>
      </c>
      <c r="K65" s="201"/>
      <c r="L65" s="61">
        <v>1535.54</v>
      </c>
      <c r="M65" s="47">
        <v>14.8</v>
      </c>
      <c r="N65" s="46">
        <v>1000</v>
      </c>
      <c r="O65" s="6"/>
      <c r="P65" s="17"/>
      <c r="Q65" s="215"/>
      <c r="R65" s="6"/>
      <c r="S65" s="31">
        <v>1533.43</v>
      </c>
      <c r="T65" s="150">
        <v>14.5</v>
      </c>
      <c r="U65" s="206">
        <v>1070</v>
      </c>
      <c r="W65" s="17"/>
      <c r="X65" s="209"/>
      <c r="Y65" s="182"/>
    </row>
    <row r="66" spans="2:27" ht="13.5" thickBot="1">
      <c r="B66" s="135" t="s">
        <v>62</v>
      </c>
      <c r="C66" s="144" t="s">
        <v>63</v>
      </c>
      <c r="D66" s="137">
        <v>161</v>
      </c>
      <c r="E66" s="41" t="s">
        <v>13</v>
      </c>
      <c r="F66" s="48">
        <v>1529.12</v>
      </c>
      <c r="G66" s="48">
        <v>12.7</v>
      </c>
      <c r="H66" s="56">
        <v>68.18</v>
      </c>
      <c r="I66" s="56">
        <v>1040</v>
      </c>
      <c r="J66" s="190">
        <v>37389</v>
      </c>
      <c r="K66" s="200"/>
      <c r="L66" s="59">
        <v>1536.9</v>
      </c>
      <c r="M66" s="64">
        <v>14.7</v>
      </c>
      <c r="N66" s="48">
        <v>990</v>
      </c>
      <c r="O66" s="22"/>
      <c r="P66" s="22"/>
      <c r="Q66" s="212"/>
      <c r="R66" s="21"/>
      <c r="S66" s="33">
        <v>1540.52</v>
      </c>
      <c r="T66" s="77">
        <v>14.4</v>
      </c>
      <c r="U66" s="159">
        <v>1060</v>
      </c>
      <c r="V66" s="22"/>
      <c r="W66" s="22"/>
      <c r="X66" s="207"/>
      <c r="Y66" s="237"/>
      <c r="AA66" s="148"/>
    </row>
    <row r="67" spans="1:27" ht="18" thickBot="1" thickTop="1">
      <c r="A67" s="44" t="s">
        <v>37</v>
      </c>
      <c r="B67" s="140" t="s">
        <v>47</v>
      </c>
      <c r="C67" s="141" t="s">
        <v>53</v>
      </c>
      <c r="D67" s="130">
        <v>162</v>
      </c>
      <c r="E67" s="40" t="s">
        <v>10</v>
      </c>
      <c r="F67" s="185">
        <v>1520.59</v>
      </c>
      <c r="G67" s="63">
        <v>12.61</v>
      </c>
      <c r="H67" s="106">
        <v>70.47</v>
      </c>
      <c r="I67" s="106">
        <v>1040</v>
      </c>
      <c r="J67" s="191">
        <v>37516</v>
      </c>
      <c r="K67" s="202" t="s">
        <v>41</v>
      </c>
      <c r="L67" s="60">
        <v>1526.03</v>
      </c>
      <c r="M67" s="63">
        <v>14.8</v>
      </c>
      <c r="N67" s="63">
        <v>990</v>
      </c>
      <c r="O67" s="107">
        <v>6</v>
      </c>
      <c r="P67" s="103">
        <v>6</v>
      </c>
      <c r="Q67" s="191">
        <v>37571</v>
      </c>
      <c r="S67" s="30">
        <v>1523.77</v>
      </c>
      <c r="T67" s="149">
        <v>14.4</v>
      </c>
      <c r="U67" s="205">
        <v>1040</v>
      </c>
      <c r="V67" s="29"/>
      <c r="W67" s="26"/>
      <c r="X67" s="208">
        <v>37669</v>
      </c>
      <c r="Y67" s="252" t="s">
        <v>82</v>
      </c>
      <c r="Z67" s="148">
        <v>37687</v>
      </c>
      <c r="AA67" s="148"/>
    </row>
    <row r="68" spans="2:27" ht="12.75">
      <c r="B68" s="131" t="s">
        <v>52</v>
      </c>
      <c r="C68" s="132" t="s">
        <v>51</v>
      </c>
      <c r="D68" s="130">
        <v>163</v>
      </c>
      <c r="E68" s="40" t="s">
        <v>11</v>
      </c>
      <c r="F68" s="46">
        <v>1517.72</v>
      </c>
      <c r="G68" s="46">
        <v>12.67</v>
      </c>
      <c r="H68" s="54">
        <v>71.67</v>
      </c>
      <c r="I68" s="54">
        <v>1040</v>
      </c>
      <c r="J68" s="175">
        <v>37516</v>
      </c>
      <c r="K68" s="198"/>
      <c r="L68" s="58">
        <v>1525.39</v>
      </c>
      <c r="M68" s="46">
        <v>14.6</v>
      </c>
      <c r="N68" s="46">
        <v>990</v>
      </c>
      <c r="O68" s="99"/>
      <c r="P68" s="99"/>
      <c r="Q68" s="214"/>
      <c r="R68" s="165"/>
      <c r="S68" s="203">
        <v>1523.4</v>
      </c>
      <c r="T68" s="76">
        <v>14.3</v>
      </c>
      <c r="U68" s="158">
        <v>1050</v>
      </c>
      <c r="V68" s="104">
        <v>50</v>
      </c>
      <c r="W68" s="100">
        <v>30</v>
      </c>
      <c r="X68" s="209"/>
      <c r="Y68" s="182"/>
      <c r="AA68" s="148"/>
    </row>
    <row r="69" spans="2:27" ht="12.75">
      <c r="B69" s="131" t="s">
        <v>54</v>
      </c>
      <c r="C69" s="132" t="s">
        <v>55</v>
      </c>
      <c r="D69" s="130">
        <v>164</v>
      </c>
      <c r="E69" s="40" t="s">
        <v>12</v>
      </c>
      <c r="F69" s="47">
        <v>1519.64</v>
      </c>
      <c r="G69" s="47">
        <v>12.66</v>
      </c>
      <c r="H69" s="47">
        <v>69.08</v>
      </c>
      <c r="I69" s="55">
        <v>1040</v>
      </c>
      <c r="J69" s="184">
        <v>37518</v>
      </c>
      <c r="K69" s="201"/>
      <c r="L69" s="61">
        <v>1525.91</v>
      </c>
      <c r="M69" s="47">
        <v>14.9</v>
      </c>
      <c r="N69" s="46">
        <v>990</v>
      </c>
      <c r="O69" s="146">
        <v>6</v>
      </c>
      <c r="P69" s="100">
        <v>6</v>
      </c>
      <c r="Q69" s="215"/>
      <c r="R69" s="6"/>
      <c r="S69" s="31">
        <v>1522.83</v>
      </c>
      <c r="T69" s="150">
        <v>14.4</v>
      </c>
      <c r="U69" s="206">
        <v>1060</v>
      </c>
      <c r="W69" s="17"/>
      <c r="X69" s="209"/>
      <c r="Y69" s="182"/>
      <c r="AA69" s="148"/>
    </row>
    <row r="70" spans="2:27" ht="13.5" thickBot="1">
      <c r="B70" s="135" t="s">
        <v>56</v>
      </c>
      <c r="C70" s="144" t="s">
        <v>57</v>
      </c>
      <c r="D70" s="137">
        <v>165</v>
      </c>
      <c r="E70" s="41" t="s">
        <v>13</v>
      </c>
      <c r="F70" s="48">
        <v>1525.76</v>
      </c>
      <c r="G70" s="48">
        <v>12.66</v>
      </c>
      <c r="H70" s="48">
        <v>73.04</v>
      </c>
      <c r="I70" s="56">
        <v>1040</v>
      </c>
      <c r="J70" s="190">
        <v>37525</v>
      </c>
      <c r="K70" s="200"/>
      <c r="L70" s="59">
        <v>1523.73</v>
      </c>
      <c r="M70" s="64">
        <v>14.7</v>
      </c>
      <c r="N70" s="48">
        <v>990</v>
      </c>
      <c r="O70" s="22"/>
      <c r="P70" s="22"/>
      <c r="Q70" s="212"/>
      <c r="R70" s="21"/>
      <c r="S70" s="33">
        <v>1525.68</v>
      </c>
      <c r="T70" s="77">
        <v>14.2</v>
      </c>
      <c r="U70" s="159">
        <v>1060</v>
      </c>
      <c r="V70" s="22"/>
      <c r="W70" s="22"/>
      <c r="X70" s="207"/>
      <c r="Y70" s="237"/>
      <c r="AA70" s="148"/>
    </row>
    <row r="71" spans="1:26" ht="18" thickBot="1" thickTop="1">
      <c r="A71" s="44" t="s">
        <v>38</v>
      </c>
      <c r="B71" s="140" t="s">
        <v>47</v>
      </c>
      <c r="C71" s="141" t="s">
        <v>48</v>
      </c>
      <c r="D71" s="130">
        <v>166</v>
      </c>
      <c r="E71" s="40" t="s">
        <v>10</v>
      </c>
      <c r="F71" s="63">
        <v>1522.9</v>
      </c>
      <c r="G71" s="63">
        <v>12.67</v>
      </c>
      <c r="H71" s="106">
        <v>74.05</v>
      </c>
      <c r="I71" s="106">
        <v>1040</v>
      </c>
      <c r="J71" s="191">
        <v>37508</v>
      </c>
      <c r="K71" s="202" t="s">
        <v>41</v>
      </c>
      <c r="L71" s="60">
        <v>1516.13</v>
      </c>
      <c r="M71" s="63">
        <v>14.7</v>
      </c>
      <c r="N71" s="63">
        <v>1000</v>
      </c>
      <c r="O71" s="146">
        <v>16</v>
      </c>
      <c r="P71" s="166">
        <v>6</v>
      </c>
      <c r="Q71" s="210">
        <v>37589</v>
      </c>
      <c r="R71" s="202" t="s">
        <v>41</v>
      </c>
      <c r="S71" s="30">
        <v>1527.49</v>
      </c>
      <c r="T71" s="149">
        <v>15.1</v>
      </c>
      <c r="U71" s="36">
        <v>1060</v>
      </c>
      <c r="V71" s="29"/>
      <c r="W71" s="26"/>
      <c r="X71" s="210">
        <v>37672</v>
      </c>
      <c r="Y71" s="252" t="s">
        <v>82</v>
      </c>
      <c r="Z71" s="148">
        <v>37694</v>
      </c>
    </row>
    <row r="72" spans="2:25" ht="12.75">
      <c r="B72" s="131" t="s">
        <v>49</v>
      </c>
      <c r="C72" s="132" t="s">
        <v>50</v>
      </c>
      <c r="D72" s="130">
        <v>167</v>
      </c>
      <c r="E72" s="40" t="s">
        <v>11</v>
      </c>
      <c r="F72" s="46">
        <v>1521.34</v>
      </c>
      <c r="G72" s="46">
        <v>12.66</v>
      </c>
      <c r="H72" s="54">
        <v>70.19</v>
      </c>
      <c r="I72" s="54">
        <v>1040</v>
      </c>
      <c r="J72" s="175">
        <v>37511</v>
      </c>
      <c r="K72" s="198"/>
      <c r="L72" s="58">
        <v>1517.58</v>
      </c>
      <c r="M72" s="46">
        <v>14.7</v>
      </c>
      <c r="N72" s="46">
        <v>1000</v>
      </c>
      <c r="O72" s="152"/>
      <c r="P72" s="152"/>
      <c r="Q72" s="223"/>
      <c r="R72" s="164"/>
      <c r="S72" s="31">
        <v>1528.03</v>
      </c>
      <c r="T72" s="76">
        <v>14.9</v>
      </c>
      <c r="U72" s="12">
        <v>1060</v>
      </c>
      <c r="V72" s="104">
        <v>50</v>
      </c>
      <c r="W72" s="100">
        <v>30</v>
      </c>
      <c r="X72" s="209"/>
      <c r="Y72" s="182"/>
    </row>
    <row r="73" spans="2:25" ht="12.75">
      <c r="B73" s="131" t="s">
        <v>45</v>
      </c>
      <c r="C73" s="132" t="s">
        <v>46</v>
      </c>
      <c r="D73" s="130">
        <v>168</v>
      </c>
      <c r="E73" s="40" t="s">
        <v>12</v>
      </c>
      <c r="F73" s="47">
        <v>1522.49</v>
      </c>
      <c r="G73" s="47">
        <v>12.65</v>
      </c>
      <c r="H73" s="55">
        <v>65.4</v>
      </c>
      <c r="I73" s="55">
        <v>1040</v>
      </c>
      <c r="J73" s="184">
        <v>37512</v>
      </c>
      <c r="K73" s="201"/>
      <c r="L73" s="61">
        <v>1517.09</v>
      </c>
      <c r="M73" s="47">
        <v>15</v>
      </c>
      <c r="N73" s="47">
        <v>1000</v>
      </c>
      <c r="O73" s="146">
        <v>12</v>
      </c>
      <c r="P73" s="167">
        <v>5</v>
      </c>
      <c r="Q73" s="224"/>
      <c r="R73" s="146"/>
      <c r="S73" s="31">
        <v>1528.22</v>
      </c>
      <c r="T73" s="150">
        <v>14.9</v>
      </c>
      <c r="U73" s="32">
        <v>1070</v>
      </c>
      <c r="W73" s="17"/>
      <c r="X73" s="224"/>
      <c r="Y73" s="182"/>
    </row>
    <row r="74" spans="2:25" ht="13.5" thickBot="1">
      <c r="B74" s="135" t="s">
        <v>43</v>
      </c>
      <c r="C74" s="144" t="s">
        <v>44</v>
      </c>
      <c r="D74" s="137">
        <v>169</v>
      </c>
      <c r="E74" s="41" t="s">
        <v>13</v>
      </c>
      <c r="F74" s="48">
        <v>1522.92</v>
      </c>
      <c r="G74" s="48">
        <v>12.66</v>
      </c>
      <c r="H74" s="56">
        <v>74.28</v>
      </c>
      <c r="I74" s="56">
        <v>1040</v>
      </c>
      <c r="J74" s="190">
        <v>37515</v>
      </c>
      <c r="K74" s="200"/>
      <c r="L74" s="59">
        <v>1517.94</v>
      </c>
      <c r="M74" s="48">
        <v>14.7</v>
      </c>
      <c r="N74" s="48">
        <v>996</v>
      </c>
      <c r="O74" s="22"/>
      <c r="P74" s="22"/>
      <c r="Q74" s="212"/>
      <c r="R74" s="21"/>
      <c r="S74" s="33">
        <v>1531.01</v>
      </c>
      <c r="T74" s="77">
        <v>14.7</v>
      </c>
      <c r="U74" s="18">
        <v>1060</v>
      </c>
      <c r="V74" s="22"/>
      <c r="W74" s="22"/>
      <c r="X74" s="207"/>
      <c r="Y74" s="237"/>
    </row>
    <row r="75" spans="1:26" ht="18" thickBot="1" thickTop="1">
      <c r="A75" s="44" t="s">
        <v>72</v>
      </c>
      <c r="B75" s="140" t="s">
        <v>73</v>
      </c>
      <c r="C75" s="141" t="s">
        <v>74</v>
      </c>
      <c r="D75" s="244">
        <v>170</v>
      </c>
      <c r="E75" s="40" t="s">
        <v>10</v>
      </c>
      <c r="F75" s="63">
        <v>1521.35</v>
      </c>
      <c r="G75" s="63">
        <v>12.6</v>
      </c>
      <c r="H75" s="106">
        <v>74.82</v>
      </c>
      <c r="I75" s="106">
        <v>1040</v>
      </c>
      <c r="J75" s="191">
        <v>37519</v>
      </c>
      <c r="K75" s="202" t="s">
        <v>41</v>
      </c>
      <c r="L75" s="60">
        <v>1518.17</v>
      </c>
      <c r="M75" s="63">
        <v>14.9</v>
      </c>
      <c r="N75" s="63">
        <v>1000</v>
      </c>
      <c r="O75" s="146">
        <v>10</v>
      </c>
      <c r="P75" s="166">
        <v>60</v>
      </c>
      <c r="Q75" s="210">
        <v>37607</v>
      </c>
      <c r="R75" s="202" t="s">
        <v>41</v>
      </c>
      <c r="S75" s="30">
        <v>1520.19</v>
      </c>
      <c r="T75" s="149">
        <v>15.6</v>
      </c>
      <c r="U75" s="36">
        <v>1080</v>
      </c>
      <c r="V75" s="29"/>
      <c r="W75" s="26"/>
      <c r="X75" s="210">
        <v>37684</v>
      </c>
      <c r="Y75" s="252" t="s">
        <v>82</v>
      </c>
      <c r="Z75" s="148">
        <v>37727</v>
      </c>
    </row>
    <row r="76" spans="2:25" ht="12.75">
      <c r="B76" s="131" t="s">
        <v>75</v>
      </c>
      <c r="C76" s="132" t="s">
        <v>76</v>
      </c>
      <c r="D76" s="244">
        <v>171</v>
      </c>
      <c r="E76" s="40" t="s">
        <v>11</v>
      </c>
      <c r="F76" s="46">
        <v>1525.59</v>
      </c>
      <c r="G76" s="46">
        <v>12.68</v>
      </c>
      <c r="H76" s="54">
        <v>67.01</v>
      </c>
      <c r="I76" s="54">
        <v>1040</v>
      </c>
      <c r="J76" s="175">
        <v>37536</v>
      </c>
      <c r="K76" s="198"/>
      <c r="L76" s="58">
        <v>1520.58</v>
      </c>
      <c r="M76" s="46">
        <v>14.7</v>
      </c>
      <c r="N76" s="46">
        <v>1000</v>
      </c>
      <c r="O76" s="152"/>
      <c r="P76" s="152"/>
      <c r="Q76" s="223"/>
      <c r="R76" s="164"/>
      <c r="S76" s="31">
        <v>1521.45</v>
      </c>
      <c r="T76" s="76">
        <v>15.5</v>
      </c>
      <c r="U76" s="12">
        <v>1070</v>
      </c>
      <c r="V76" s="104">
        <v>50</v>
      </c>
      <c r="W76" s="100">
        <v>30</v>
      </c>
      <c r="X76" s="209"/>
      <c r="Y76" s="182"/>
    </row>
    <row r="77" spans="2:25" ht="12.75">
      <c r="B77" s="131" t="s">
        <v>75</v>
      </c>
      <c r="C77" s="132" t="s">
        <v>77</v>
      </c>
      <c r="D77" s="244">
        <v>172</v>
      </c>
      <c r="E77" s="40" t="s">
        <v>12</v>
      </c>
      <c r="F77" s="47">
        <v>1523.89</v>
      </c>
      <c r="G77" s="47">
        <v>12.71</v>
      </c>
      <c r="H77" s="55">
        <v>75.13</v>
      </c>
      <c r="I77" s="55">
        <v>1040</v>
      </c>
      <c r="J77" s="184">
        <v>37586</v>
      </c>
      <c r="K77" s="201"/>
      <c r="L77" s="61">
        <v>1517.51</v>
      </c>
      <c r="M77" s="47">
        <v>15</v>
      </c>
      <c r="N77" s="47">
        <v>1000</v>
      </c>
      <c r="O77" s="146">
        <v>6</v>
      </c>
      <c r="P77" s="167">
        <v>5</v>
      </c>
      <c r="Q77" s="224"/>
      <c r="R77" s="146"/>
      <c r="S77" s="31">
        <v>1519.68</v>
      </c>
      <c r="T77" s="150">
        <v>15.3</v>
      </c>
      <c r="U77" s="32">
        <v>1080</v>
      </c>
      <c r="W77" s="17"/>
      <c r="X77" s="224"/>
      <c r="Y77" s="182"/>
    </row>
    <row r="78" spans="2:25" ht="13.5" thickBot="1">
      <c r="B78" s="135" t="s">
        <v>78</v>
      </c>
      <c r="C78" s="144" t="s">
        <v>79</v>
      </c>
      <c r="D78" s="245">
        <v>173</v>
      </c>
      <c r="E78" s="41" t="s">
        <v>13</v>
      </c>
      <c r="F78" s="48">
        <v>1510.34</v>
      </c>
      <c r="G78" s="48">
        <v>12.75</v>
      </c>
      <c r="H78" s="56">
        <v>70.24</v>
      </c>
      <c r="I78" s="56">
        <v>1040</v>
      </c>
      <c r="J78" s="190">
        <v>37586</v>
      </c>
      <c r="K78" s="200"/>
      <c r="L78" s="59">
        <v>1518.87</v>
      </c>
      <c r="M78" s="48">
        <v>14.7</v>
      </c>
      <c r="N78" s="48">
        <v>996</v>
      </c>
      <c r="O78" s="22"/>
      <c r="P78" s="22"/>
      <c r="Q78" s="212"/>
      <c r="R78" s="21"/>
      <c r="S78" s="33">
        <v>1520.96</v>
      </c>
      <c r="T78" s="77">
        <v>15.1</v>
      </c>
      <c r="U78" s="18">
        <v>1070</v>
      </c>
      <c r="V78" s="22"/>
      <c r="W78" s="22"/>
      <c r="X78" s="207"/>
      <c r="Y78" s="237"/>
    </row>
    <row r="79" spans="1:26" ht="17.25" customHeight="1" thickBot="1" thickTop="1">
      <c r="A79" s="44" t="s">
        <v>80</v>
      </c>
      <c r="B79" s="140" t="s">
        <v>85</v>
      </c>
      <c r="C79" s="141" t="s">
        <v>86</v>
      </c>
      <c r="D79" s="244">
        <v>174</v>
      </c>
      <c r="E79" s="40" t="s">
        <v>10</v>
      </c>
      <c r="F79" s="63">
        <v>1524.14</v>
      </c>
      <c r="G79" s="63">
        <v>12.7</v>
      </c>
      <c r="H79" s="106">
        <v>70.51</v>
      </c>
      <c r="I79" s="106">
        <v>1040</v>
      </c>
      <c r="J79" s="191">
        <v>37586</v>
      </c>
      <c r="K79" s="202" t="s">
        <v>41</v>
      </c>
      <c r="L79" s="60">
        <v>1531.28</v>
      </c>
      <c r="M79" s="63">
        <v>15</v>
      </c>
      <c r="N79" s="63">
        <v>1000</v>
      </c>
      <c r="O79" s="146">
        <v>10</v>
      </c>
      <c r="P79" s="166">
        <v>60</v>
      </c>
      <c r="Q79" s="210">
        <v>37650</v>
      </c>
      <c r="R79" s="246" t="s">
        <v>82</v>
      </c>
      <c r="S79" s="30">
        <v>1525.79</v>
      </c>
      <c r="T79" s="149">
        <v>15.1</v>
      </c>
      <c r="U79" s="36">
        <v>1060</v>
      </c>
      <c r="V79" s="29"/>
      <c r="W79" s="26"/>
      <c r="X79" s="210"/>
      <c r="Y79" s="252" t="s">
        <v>82</v>
      </c>
      <c r="Z79" s="148">
        <v>37705</v>
      </c>
    </row>
    <row r="80" spans="2:25" ht="12.75">
      <c r="B80" s="131" t="s">
        <v>87</v>
      </c>
      <c r="C80" s="132" t="s">
        <v>86</v>
      </c>
      <c r="D80" s="244">
        <v>175</v>
      </c>
      <c r="E80" s="40" t="s">
        <v>11</v>
      </c>
      <c r="F80" s="46">
        <v>1522.91</v>
      </c>
      <c r="G80" s="46">
        <v>12.61</v>
      </c>
      <c r="H80" s="54">
        <v>73.19</v>
      </c>
      <c r="I80" s="54">
        <v>1040</v>
      </c>
      <c r="J80" s="175">
        <v>37602</v>
      </c>
      <c r="K80" s="198"/>
      <c r="L80" s="58">
        <v>1531.45</v>
      </c>
      <c r="M80" s="46">
        <v>14.6</v>
      </c>
      <c r="N80" s="46">
        <v>1000</v>
      </c>
      <c r="O80" s="152"/>
      <c r="P80" s="152"/>
      <c r="Q80" s="223"/>
      <c r="R80" s="164"/>
      <c r="S80" s="31">
        <v>1525.55</v>
      </c>
      <c r="T80" s="76">
        <v>15</v>
      </c>
      <c r="U80" s="12">
        <v>1050</v>
      </c>
      <c r="V80" s="104">
        <v>50</v>
      </c>
      <c r="W80" s="100">
        <v>30</v>
      </c>
      <c r="X80" s="209">
        <v>37701</v>
      </c>
      <c r="Y80" s="182"/>
    </row>
    <row r="81" spans="2:25" ht="12.75">
      <c r="B81" s="131" t="s">
        <v>88</v>
      </c>
      <c r="C81" s="132" t="s">
        <v>89</v>
      </c>
      <c r="D81" s="244">
        <v>176</v>
      </c>
      <c r="E81" s="40" t="s">
        <v>12</v>
      </c>
      <c r="F81" s="47">
        <v>1525.84</v>
      </c>
      <c r="G81" s="47">
        <v>12.69</v>
      </c>
      <c r="H81" s="55">
        <v>68.62</v>
      </c>
      <c r="I81" s="55">
        <v>1040</v>
      </c>
      <c r="J81" s="184">
        <v>37607</v>
      </c>
      <c r="K81" s="201"/>
      <c r="L81" s="61">
        <v>1528.74</v>
      </c>
      <c r="M81" s="47">
        <v>14.9</v>
      </c>
      <c r="N81" s="47">
        <v>1000</v>
      </c>
      <c r="O81" s="146">
        <v>10</v>
      </c>
      <c r="P81" s="167">
        <v>60</v>
      </c>
      <c r="Q81" s="224"/>
      <c r="R81" s="146"/>
      <c r="S81" s="31">
        <v>1525.69</v>
      </c>
      <c r="T81" s="150">
        <v>14.8</v>
      </c>
      <c r="U81" s="32">
        <v>1060</v>
      </c>
      <c r="W81" s="17"/>
      <c r="X81" s="224"/>
      <c r="Y81" s="182"/>
    </row>
    <row r="82" spans="2:25" ht="13.5" thickBot="1">
      <c r="B82" s="135" t="s">
        <v>90</v>
      </c>
      <c r="C82" s="144" t="s">
        <v>91</v>
      </c>
      <c r="D82" s="245">
        <v>177</v>
      </c>
      <c r="E82" s="41" t="s">
        <v>13</v>
      </c>
      <c r="F82" s="48">
        <v>1524.52</v>
      </c>
      <c r="G82" s="48">
        <v>12.7</v>
      </c>
      <c r="H82" s="56">
        <v>78.32</v>
      </c>
      <c r="I82" s="56">
        <v>1040</v>
      </c>
      <c r="J82" s="190">
        <v>37609</v>
      </c>
      <c r="K82" s="200"/>
      <c r="L82" s="59">
        <v>1531.47</v>
      </c>
      <c r="M82" s="48">
        <v>14.6</v>
      </c>
      <c r="N82" s="48">
        <v>1000</v>
      </c>
      <c r="O82" s="22"/>
      <c r="P82" s="22"/>
      <c r="Q82" s="212"/>
      <c r="R82" s="21"/>
      <c r="S82" s="33">
        <v>1526.78</v>
      </c>
      <c r="T82" s="77">
        <v>14.4</v>
      </c>
      <c r="U82" s="18">
        <v>1050</v>
      </c>
      <c r="V82" s="22"/>
      <c r="W82" s="22"/>
      <c r="X82" s="207"/>
      <c r="Y82" s="237"/>
    </row>
    <row r="83" spans="1:26" ht="18" thickBot="1" thickTop="1">
      <c r="A83" s="44" t="s">
        <v>81</v>
      </c>
      <c r="B83" s="140" t="s">
        <v>92</v>
      </c>
      <c r="C83" s="141" t="s">
        <v>93</v>
      </c>
      <c r="D83" s="244">
        <v>178</v>
      </c>
      <c r="E83" s="40" t="s">
        <v>10</v>
      </c>
      <c r="F83" s="63">
        <v>1524.61</v>
      </c>
      <c r="G83" s="63">
        <v>12.66</v>
      </c>
      <c r="H83" s="106">
        <v>64.55</v>
      </c>
      <c r="I83" s="106">
        <v>1040</v>
      </c>
      <c r="J83" s="191">
        <v>37589</v>
      </c>
      <c r="K83" s="202" t="s">
        <v>41</v>
      </c>
      <c r="L83" s="60">
        <v>1515.27</v>
      </c>
      <c r="M83" s="63">
        <v>14.8</v>
      </c>
      <c r="N83" s="63">
        <v>1000</v>
      </c>
      <c r="O83" s="146">
        <v>10</v>
      </c>
      <c r="P83" s="166">
        <v>60</v>
      </c>
      <c r="Q83" s="210">
        <v>10981</v>
      </c>
      <c r="R83" s="202" t="s">
        <v>82</v>
      </c>
      <c r="S83" s="30">
        <v>1519.89</v>
      </c>
      <c r="T83" s="149">
        <v>14.5</v>
      </c>
      <c r="U83" s="36">
        <v>1060</v>
      </c>
      <c r="V83" s="29"/>
      <c r="W83" s="26"/>
      <c r="X83" s="210"/>
      <c r="Y83" s="252" t="s">
        <v>82</v>
      </c>
      <c r="Z83" s="148">
        <v>37753</v>
      </c>
    </row>
    <row r="84" spans="2:25" ht="12.75">
      <c r="B84" s="131" t="s">
        <v>94</v>
      </c>
      <c r="C84" s="132" t="s">
        <v>93</v>
      </c>
      <c r="D84" s="244">
        <v>179</v>
      </c>
      <c r="E84" s="40" t="s">
        <v>11</v>
      </c>
      <c r="F84" s="46">
        <v>1520.66</v>
      </c>
      <c r="G84" s="46">
        <v>12.66</v>
      </c>
      <c r="H84" s="54">
        <v>69.1</v>
      </c>
      <c r="I84" s="54">
        <v>1040</v>
      </c>
      <c r="J84" s="175">
        <v>37608</v>
      </c>
      <c r="K84" s="198"/>
      <c r="L84" s="58">
        <v>1517.96</v>
      </c>
      <c r="M84" s="46">
        <v>14.6</v>
      </c>
      <c r="N84" s="46">
        <v>1000</v>
      </c>
      <c r="O84" s="152"/>
      <c r="P84" s="152"/>
      <c r="Q84" s="223"/>
      <c r="R84" s="164"/>
      <c r="S84" s="31">
        <v>1519.61</v>
      </c>
      <c r="T84" s="76">
        <v>14.5</v>
      </c>
      <c r="U84" s="12">
        <v>1050</v>
      </c>
      <c r="V84" s="104">
        <v>50</v>
      </c>
      <c r="W84" s="100">
        <v>30</v>
      </c>
      <c r="X84" s="209">
        <v>37706</v>
      </c>
      <c r="Y84" s="182"/>
    </row>
    <row r="85" spans="2:25" ht="12.75">
      <c r="B85" s="131" t="s">
        <v>95</v>
      </c>
      <c r="C85" s="132" t="s">
        <v>96</v>
      </c>
      <c r="D85" s="244">
        <v>180</v>
      </c>
      <c r="E85" s="40" t="s">
        <v>12</v>
      </c>
      <c r="F85" s="47">
        <v>1524.28</v>
      </c>
      <c r="G85" s="47">
        <v>12.63</v>
      </c>
      <c r="H85" s="55">
        <v>76</v>
      </c>
      <c r="I85" s="55">
        <v>1040</v>
      </c>
      <c r="J85" s="184">
        <v>37603</v>
      </c>
      <c r="K85" s="201"/>
      <c r="L85" s="61">
        <v>1515.24</v>
      </c>
      <c r="M85" s="47">
        <v>14.9</v>
      </c>
      <c r="N85" s="47">
        <v>1000</v>
      </c>
      <c r="O85" s="146">
        <v>10</v>
      </c>
      <c r="P85" s="167">
        <v>50</v>
      </c>
      <c r="Q85" s="224"/>
      <c r="R85" s="146"/>
      <c r="S85" s="31">
        <v>1519.03</v>
      </c>
      <c r="T85" s="150">
        <v>14.6</v>
      </c>
      <c r="U85" s="32">
        <v>1060</v>
      </c>
      <c r="W85" s="17"/>
      <c r="X85" s="224"/>
      <c r="Y85" s="182"/>
    </row>
    <row r="86" spans="2:25" ht="13.5" thickBot="1">
      <c r="B86" s="135" t="s">
        <v>97</v>
      </c>
      <c r="C86" s="144" t="s">
        <v>98</v>
      </c>
      <c r="D86" s="245">
        <v>181</v>
      </c>
      <c r="E86" s="41" t="s">
        <v>13</v>
      </c>
      <c r="F86" s="48">
        <v>1524.93</v>
      </c>
      <c r="G86" s="48">
        <v>12.66</v>
      </c>
      <c r="H86" s="56">
        <v>68.9</v>
      </c>
      <c r="I86" s="56">
        <v>1040</v>
      </c>
      <c r="J86" s="190">
        <v>37609</v>
      </c>
      <c r="K86" s="200"/>
      <c r="L86" s="59">
        <v>1517.09</v>
      </c>
      <c r="M86" s="48">
        <v>14.7</v>
      </c>
      <c r="N86" s="48">
        <v>1000</v>
      </c>
      <c r="O86" s="22"/>
      <c r="P86" s="22"/>
      <c r="Q86" s="212"/>
      <c r="R86" s="21"/>
      <c r="S86" s="33">
        <v>1519.44</v>
      </c>
      <c r="T86" s="77">
        <v>14.3</v>
      </c>
      <c r="U86" s="18">
        <v>1050</v>
      </c>
      <c r="V86" s="22"/>
      <c r="W86" s="22"/>
      <c r="X86" s="207"/>
      <c r="Y86" s="237"/>
    </row>
    <row r="87" spans="1:25" ht="18" thickBot="1" thickTop="1">
      <c r="A87" s="44" t="s">
        <v>83</v>
      </c>
      <c r="B87" s="140" t="s">
        <v>99</v>
      </c>
      <c r="C87" s="141" t="s">
        <v>100</v>
      </c>
      <c r="D87" s="244">
        <v>182</v>
      </c>
      <c r="E87" s="40" t="s">
        <v>10</v>
      </c>
      <c r="F87" s="63">
        <v>1525.05</v>
      </c>
      <c r="G87" s="63">
        <v>12.62</v>
      </c>
      <c r="H87" s="106">
        <v>69.33</v>
      </c>
      <c r="I87" s="106">
        <v>1040</v>
      </c>
      <c r="J87" s="191">
        <v>37610</v>
      </c>
      <c r="K87" s="202" t="s">
        <v>41</v>
      </c>
      <c r="L87" s="60">
        <v>1526.54</v>
      </c>
      <c r="M87" s="63">
        <v>14.8</v>
      </c>
      <c r="N87" s="63">
        <v>1000</v>
      </c>
      <c r="O87" s="146">
        <v>10</v>
      </c>
      <c r="P87" s="167">
        <v>50</v>
      </c>
      <c r="Q87" s="210">
        <v>37658</v>
      </c>
      <c r="R87" s="202" t="s">
        <v>82</v>
      </c>
      <c r="S87" s="30">
        <v>1514.65</v>
      </c>
      <c r="T87" s="149">
        <v>14.5</v>
      </c>
      <c r="U87" s="36">
        <v>1060</v>
      </c>
      <c r="V87" s="29"/>
      <c r="W87" s="26"/>
      <c r="X87" s="210">
        <v>36610</v>
      </c>
      <c r="Y87" s="252" t="s">
        <v>82</v>
      </c>
    </row>
    <row r="88" spans="2:25" ht="12.75">
      <c r="B88" s="131" t="s">
        <v>101</v>
      </c>
      <c r="C88" s="132" t="s">
        <v>102</v>
      </c>
      <c r="D88" s="244">
        <v>183</v>
      </c>
      <c r="E88" s="40" t="s">
        <v>11</v>
      </c>
      <c r="F88" s="46">
        <v>1524.1</v>
      </c>
      <c r="G88" s="46">
        <v>12.63</v>
      </c>
      <c r="H88" s="54">
        <v>77.54</v>
      </c>
      <c r="I88" s="54">
        <v>1040</v>
      </c>
      <c r="J88" s="175">
        <v>37306</v>
      </c>
      <c r="K88" s="198"/>
      <c r="L88" s="58">
        <v>1529.7</v>
      </c>
      <c r="M88" s="46">
        <v>14.5</v>
      </c>
      <c r="N88" s="46">
        <v>1000</v>
      </c>
      <c r="O88" s="152"/>
      <c r="P88" s="152"/>
      <c r="Q88" s="223"/>
      <c r="R88" s="164"/>
      <c r="S88" s="31">
        <v>1514.69</v>
      </c>
      <c r="T88" s="76">
        <v>14.4</v>
      </c>
      <c r="U88" s="12">
        <v>1050</v>
      </c>
      <c r="V88" s="104">
        <v>50</v>
      </c>
      <c r="W88" s="100">
        <v>30</v>
      </c>
      <c r="X88" s="209"/>
      <c r="Y88" s="182"/>
    </row>
    <row r="89" spans="2:25" ht="12.75">
      <c r="B89" s="131" t="s">
        <v>103</v>
      </c>
      <c r="C89" s="132" t="s">
        <v>104</v>
      </c>
      <c r="D89" s="244">
        <v>184</v>
      </c>
      <c r="E89" s="40" t="s">
        <v>12</v>
      </c>
      <c r="F89" s="47">
        <v>1535.95</v>
      </c>
      <c r="G89" s="47">
        <v>12.71</v>
      </c>
      <c r="H89" s="55">
        <v>71.12</v>
      </c>
      <c r="I89" s="55">
        <v>1040</v>
      </c>
      <c r="J89" s="184">
        <v>37610</v>
      </c>
      <c r="K89" s="201"/>
      <c r="L89" s="61">
        <v>1525.83</v>
      </c>
      <c r="M89" s="47">
        <v>14.8</v>
      </c>
      <c r="N89" s="47">
        <v>1000</v>
      </c>
      <c r="O89" s="146">
        <v>10</v>
      </c>
      <c r="P89" s="167">
        <v>50</v>
      </c>
      <c r="Q89" s="224"/>
      <c r="R89" s="146"/>
      <c r="S89" s="31">
        <v>1513.98</v>
      </c>
      <c r="T89" s="150">
        <v>14.6</v>
      </c>
      <c r="U89" s="32">
        <v>1060</v>
      </c>
      <c r="W89" s="17"/>
      <c r="X89" s="224"/>
      <c r="Y89" s="182"/>
    </row>
    <row r="90" spans="2:25" ht="13.5" thickBot="1">
      <c r="B90" s="135" t="s">
        <v>105</v>
      </c>
      <c r="C90" s="144" t="s">
        <v>106</v>
      </c>
      <c r="D90" s="245">
        <v>185</v>
      </c>
      <c r="E90" s="41" t="s">
        <v>13</v>
      </c>
      <c r="F90" s="48">
        <v>1523.53</v>
      </c>
      <c r="G90" s="48">
        <v>12.73</v>
      </c>
      <c r="H90" s="56">
        <v>71.48</v>
      </c>
      <c r="I90" s="56">
        <v>1040</v>
      </c>
      <c r="J90" s="190">
        <v>37635</v>
      </c>
      <c r="K90" s="251" t="s">
        <v>82</v>
      </c>
      <c r="L90" s="59">
        <v>1530.54</v>
      </c>
      <c r="M90" s="48">
        <v>14.6</v>
      </c>
      <c r="N90" s="48">
        <v>1000</v>
      </c>
      <c r="O90" s="22"/>
      <c r="P90" s="22"/>
      <c r="Q90" s="212"/>
      <c r="R90" s="21"/>
      <c r="S90" s="33">
        <v>1515.68</v>
      </c>
      <c r="T90" s="77">
        <v>14.4</v>
      </c>
      <c r="U90" s="18">
        <v>1050</v>
      </c>
      <c r="V90" s="22"/>
      <c r="W90" s="22"/>
      <c r="X90" s="207"/>
      <c r="Y90" s="237"/>
    </row>
    <row r="91" spans="1:25" ht="18" thickBot="1" thickTop="1">
      <c r="A91" s="44" t="s">
        <v>84</v>
      </c>
      <c r="B91" s="140" t="s">
        <v>114</v>
      </c>
      <c r="C91" s="141" t="s">
        <v>111</v>
      </c>
      <c r="D91" s="244">
        <v>186</v>
      </c>
      <c r="E91" s="40" t="s">
        <v>10</v>
      </c>
      <c r="F91" s="63">
        <v>1524.72</v>
      </c>
      <c r="G91" s="63">
        <v>12.74</v>
      </c>
      <c r="H91" s="106">
        <v>67.11</v>
      </c>
      <c r="I91" s="106">
        <v>1040</v>
      </c>
      <c r="J91" s="191">
        <v>37645</v>
      </c>
      <c r="K91" s="202" t="s">
        <v>82</v>
      </c>
      <c r="L91" s="60">
        <v>1513.58</v>
      </c>
      <c r="M91" s="63">
        <v>14.9</v>
      </c>
      <c r="N91" s="63">
        <v>1000</v>
      </c>
      <c r="O91" s="146">
        <v>10</v>
      </c>
      <c r="P91" s="166">
        <v>7.5</v>
      </c>
      <c r="Q91" s="210">
        <v>37664</v>
      </c>
      <c r="R91" s="202" t="s">
        <v>82</v>
      </c>
      <c r="S91" s="30">
        <v>1522.47</v>
      </c>
      <c r="T91" s="149">
        <v>15.1</v>
      </c>
      <c r="U91" s="36">
        <v>1060</v>
      </c>
      <c r="V91" s="29"/>
      <c r="W91" s="26"/>
      <c r="X91" s="210">
        <v>37707</v>
      </c>
      <c r="Y91" s="252" t="s">
        <v>82</v>
      </c>
    </row>
    <row r="92" spans="2:25" ht="12.75">
      <c r="B92" s="131" t="s">
        <v>112</v>
      </c>
      <c r="C92" s="132" t="s">
        <v>113</v>
      </c>
      <c r="D92" s="244">
        <v>187</v>
      </c>
      <c r="E92" s="40" t="s">
        <v>12</v>
      </c>
      <c r="F92" s="47">
        <v>1524.4</v>
      </c>
      <c r="G92" s="47">
        <v>12.76</v>
      </c>
      <c r="H92" s="55">
        <v>71.92</v>
      </c>
      <c r="I92" s="55">
        <v>1040</v>
      </c>
      <c r="J92" s="184">
        <v>37649</v>
      </c>
      <c r="K92" s="201"/>
      <c r="L92" s="58">
        <v>1515.54</v>
      </c>
      <c r="M92" s="46">
        <v>14.5</v>
      </c>
      <c r="N92" s="46">
        <v>1000</v>
      </c>
      <c r="O92" s="152"/>
      <c r="P92" s="152"/>
      <c r="Q92" s="223"/>
      <c r="R92" s="164"/>
      <c r="S92" s="31">
        <v>1523.02</v>
      </c>
      <c r="T92" s="76">
        <v>14.9</v>
      </c>
      <c r="U92" s="12">
        <v>1050</v>
      </c>
      <c r="V92" s="104">
        <v>50</v>
      </c>
      <c r="W92" s="100">
        <v>30</v>
      </c>
      <c r="X92" s="209"/>
      <c r="Y92" s="182"/>
    </row>
    <row r="93" spans="2:25" ht="12.75">
      <c r="B93" s="131" t="s">
        <v>110</v>
      </c>
      <c r="C93" s="132" t="s">
        <v>111</v>
      </c>
      <c r="D93" s="244">
        <v>188</v>
      </c>
      <c r="E93" s="40" t="s">
        <v>11</v>
      </c>
      <c r="F93" s="46">
        <v>1517.24</v>
      </c>
      <c r="G93" s="46">
        <v>12.66</v>
      </c>
      <c r="H93" s="54">
        <v>71.9</v>
      </c>
      <c r="I93" s="54">
        <v>1040</v>
      </c>
      <c r="J93" s="175">
        <v>37644</v>
      </c>
      <c r="K93" s="201"/>
      <c r="L93" s="61">
        <v>1514.45</v>
      </c>
      <c r="M93" s="47">
        <v>14.8</v>
      </c>
      <c r="N93" s="47">
        <v>1000</v>
      </c>
      <c r="O93" s="146">
        <v>10</v>
      </c>
      <c r="P93" s="167">
        <v>7.5</v>
      </c>
      <c r="Q93" s="224"/>
      <c r="R93" s="146"/>
      <c r="S93" s="31">
        <v>1522.97</v>
      </c>
      <c r="T93" s="150">
        <v>14.7</v>
      </c>
      <c r="U93" s="32">
        <v>1060</v>
      </c>
      <c r="W93" s="17"/>
      <c r="X93" s="224"/>
      <c r="Y93" s="182"/>
    </row>
    <row r="94" spans="2:25" ht="13.5" thickBot="1">
      <c r="B94" s="135" t="s">
        <v>108</v>
      </c>
      <c r="C94" s="143" t="s">
        <v>109</v>
      </c>
      <c r="D94" s="245">
        <v>189</v>
      </c>
      <c r="E94" s="41" t="s">
        <v>13</v>
      </c>
      <c r="F94" s="49">
        <v>1523.71</v>
      </c>
      <c r="G94" s="49">
        <v>12.7</v>
      </c>
      <c r="H94" s="53">
        <v>69.65</v>
      </c>
      <c r="I94" s="53">
        <v>1040</v>
      </c>
      <c r="J94" s="189">
        <v>37649</v>
      </c>
      <c r="K94" s="200"/>
      <c r="L94" s="59">
        <v>1517.38</v>
      </c>
      <c r="M94" s="48">
        <v>14.6</v>
      </c>
      <c r="N94" s="48">
        <v>1000</v>
      </c>
      <c r="O94" s="22"/>
      <c r="P94" s="22"/>
      <c r="Q94" s="212"/>
      <c r="R94" s="21"/>
      <c r="S94" s="33">
        <v>1525.81</v>
      </c>
      <c r="T94" s="77">
        <v>14.6</v>
      </c>
      <c r="U94" s="18">
        <v>1050</v>
      </c>
      <c r="V94" s="22"/>
      <c r="W94" s="22"/>
      <c r="X94" s="207"/>
      <c r="Y94" s="237"/>
    </row>
    <row r="95" spans="1:26" ht="18" thickBot="1" thickTop="1">
      <c r="A95" s="44" t="s">
        <v>107</v>
      </c>
      <c r="B95" s="140" t="s">
        <v>115</v>
      </c>
      <c r="C95" s="141" t="s">
        <v>116</v>
      </c>
      <c r="D95" s="244">
        <v>190</v>
      </c>
      <c r="E95" s="40" t="s">
        <v>10</v>
      </c>
      <c r="F95" s="63">
        <v>1528.04</v>
      </c>
      <c r="G95" s="63">
        <v>12.66</v>
      </c>
      <c r="H95" s="106">
        <v>73.36</v>
      </c>
      <c r="I95" s="106">
        <v>1040</v>
      </c>
      <c r="J95" s="191">
        <v>37652</v>
      </c>
      <c r="K95" s="202" t="s">
        <v>82</v>
      </c>
      <c r="L95" s="60">
        <v>1513.46</v>
      </c>
      <c r="M95" s="63">
        <v>14.9</v>
      </c>
      <c r="N95" s="63">
        <v>1000</v>
      </c>
      <c r="O95" s="146">
        <v>10</v>
      </c>
      <c r="P95" s="166">
        <v>10</v>
      </c>
      <c r="Q95" s="210">
        <v>37672</v>
      </c>
      <c r="R95" s="202" t="s">
        <v>82</v>
      </c>
      <c r="S95" s="30">
        <v>1513.68</v>
      </c>
      <c r="T95" s="149">
        <v>14.6</v>
      </c>
      <c r="U95" s="36">
        <v>1060</v>
      </c>
      <c r="V95" s="29"/>
      <c r="W95" s="26"/>
      <c r="X95" s="210">
        <v>37719</v>
      </c>
      <c r="Y95" s="252" t="s">
        <v>82</v>
      </c>
      <c r="Z95" s="148">
        <v>37763</v>
      </c>
    </row>
    <row r="96" spans="2:25" ht="12.75">
      <c r="B96" s="131" t="s">
        <v>117</v>
      </c>
      <c r="C96" s="132" t="s">
        <v>118</v>
      </c>
      <c r="D96" s="244">
        <v>191</v>
      </c>
      <c r="E96" s="40" t="s">
        <v>11</v>
      </c>
      <c r="F96" s="46">
        <v>1532.83</v>
      </c>
      <c r="G96" s="46">
        <v>12.72</v>
      </c>
      <c r="H96" s="54">
        <v>76.34</v>
      </c>
      <c r="I96" s="54">
        <v>1040</v>
      </c>
      <c r="J96" s="175">
        <v>37650</v>
      </c>
      <c r="K96" s="198"/>
      <c r="L96" s="58">
        <v>1513.55</v>
      </c>
      <c r="M96" s="46">
        <v>14.7</v>
      </c>
      <c r="N96" s="46">
        <v>1000</v>
      </c>
      <c r="O96" s="152"/>
      <c r="P96" s="152"/>
      <c r="Q96" s="223"/>
      <c r="R96" s="164"/>
      <c r="S96" s="31">
        <v>1518.46</v>
      </c>
      <c r="T96" s="76">
        <v>14.5</v>
      </c>
      <c r="U96" s="12">
        <v>1060</v>
      </c>
      <c r="V96" s="104">
        <v>50</v>
      </c>
      <c r="W96" s="100">
        <v>30</v>
      </c>
      <c r="X96" s="209"/>
      <c r="Y96" s="182"/>
    </row>
    <row r="97" spans="2:25" ht="12.75">
      <c r="B97" s="131" t="s">
        <v>119</v>
      </c>
      <c r="C97" s="132" t="s">
        <v>120</v>
      </c>
      <c r="D97" s="244">
        <v>192</v>
      </c>
      <c r="E97" s="40" t="s">
        <v>12</v>
      </c>
      <c r="F97" s="47">
        <v>1522.95</v>
      </c>
      <c r="G97" s="47">
        <v>12.69</v>
      </c>
      <c r="H97" s="55">
        <v>65.28</v>
      </c>
      <c r="I97" s="55">
        <v>1040</v>
      </c>
      <c r="J97" s="184">
        <v>37650</v>
      </c>
      <c r="K97" s="201"/>
      <c r="L97" s="61">
        <v>1513.65</v>
      </c>
      <c r="M97" s="47">
        <v>14.9</v>
      </c>
      <c r="N97" s="47">
        <v>1000</v>
      </c>
      <c r="O97" s="146">
        <v>10</v>
      </c>
      <c r="P97" s="167">
        <v>7.5</v>
      </c>
      <c r="Q97" s="224"/>
      <c r="R97" s="146"/>
      <c r="S97" s="31">
        <v>1513.58</v>
      </c>
      <c r="T97" s="150">
        <v>14.5</v>
      </c>
      <c r="U97" s="32">
        <v>1040</v>
      </c>
      <c r="W97" s="17"/>
      <c r="X97" s="224"/>
      <c r="Y97" s="182"/>
    </row>
    <row r="98" spans="2:25" ht="13.5" thickBot="1">
      <c r="B98" s="135" t="s">
        <v>121</v>
      </c>
      <c r="C98" s="143" t="s">
        <v>122</v>
      </c>
      <c r="D98" s="245">
        <v>193</v>
      </c>
      <c r="E98" s="41" t="s">
        <v>13</v>
      </c>
      <c r="F98" s="48">
        <v>1522.46</v>
      </c>
      <c r="G98" s="48">
        <v>12.69</v>
      </c>
      <c r="H98" s="56">
        <v>70.52</v>
      </c>
      <c r="I98" s="56">
        <v>1040</v>
      </c>
      <c r="J98" s="190">
        <v>37652</v>
      </c>
      <c r="K98" s="200"/>
      <c r="L98" s="59">
        <v>1514.76</v>
      </c>
      <c r="M98" s="48">
        <v>14.7</v>
      </c>
      <c r="N98" s="48">
        <v>1000</v>
      </c>
      <c r="O98" s="22"/>
      <c r="P98" s="22"/>
      <c r="Q98" s="212"/>
      <c r="R98" s="21"/>
      <c r="S98" s="33">
        <v>1519.43</v>
      </c>
      <c r="T98" s="77">
        <v>14.2</v>
      </c>
      <c r="U98" s="18">
        <v>1040</v>
      </c>
      <c r="V98" s="22"/>
      <c r="W98" s="22"/>
      <c r="X98" s="207"/>
      <c r="Y98" s="237"/>
    </row>
    <row r="99" spans="1:25" ht="18" thickBot="1" thickTop="1">
      <c r="A99" s="44" t="s">
        <v>124</v>
      </c>
      <c r="B99" s="140" t="s">
        <v>140</v>
      </c>
      <c r="C99" s="141" t="s">
        <v>141</v>
      </c>
      <c r="D99" s="244">
        <v>194</v>
      </c>
      <c r="E99" s="40" t="s">
        <v>10</v>
      </c>
      <c r="F99" s="63">
        <v>1522.98</v>
      </c>
      <c r="G99" s="63">
        <v>12.75</v>
      </c>
      <c r="H99" s="106">
        <v>69.8</v>
      </c>
      <c r="I99" s="106">
        <v>1040</v>
      </c>
      <c r="J99" s="191">
        <v>37656</v>
      </c>
      <c r="K99" s="202" t="s">
        <v>82</v>
      </c>
      <c r="L99" s="60">
        <v>1514.82</v>
      </c>
      <c r="M99" s="63">
        <v>14.7</v>
      </c>
      <c r="N99" s="63">
        <v>1000</v>
      </c>
      <c r="O99" s="146">
        <v>7.5</v>
      </c>
      <c r="P99" s="166">
        <v>6</v>
      </c>
      <c r="Q99" s="210">
        <v>37691</v>
      </c>
      <c r="R99" s="202" t="s">
        <v>82</v>
      </c>
      <c r="S99" s="30">
        <v>1509.49</v>
      </c>
      <c r="T99" s="149">
        <v>14.9</v>
      </c>
      <c r="U99" s="36">
        <v>1060</v>
      </c>
      <c r="V99" s="29"/>
      <c r="W99" s="26"/>
      <c r="X99" s="210">
        <v>37728</v>
      </c>
      <c r="Y99" s="252" t="s">
        <v>82</v>
      </c>
    </row>
    <row r="100" spans="2:25" ht="12.75">
      <c r="B100" s="131" t="s">
        <v>138</v>
      </c>
      <c r="C100" s="132" t="s">
        <v>139</v>
      </c>
      <c r="D100" s="244">
        <v>195</v>
      </c>
      <c r="E100" s="40" t="s">
        <v>12</v>
      </c>
      <c r="F100" s="46">
        <v>1521.7</v>
      </c>
      <c r="G100" s="46">
        <v>12.67</v>
      </c>
      <c r="H100" s="54">
        <v>71.02</v>
      </c>
      <c r="I100" s="54">
        <v>1040</v>
      </c>
      <c r="J100" s="175">
        <v>37671</v>
      </c>
      <c r="K100" s="198"/>
      <c r="L100" s="58">
        <v>1519.89</v>
      </c>
      <c r="M100" s="46">
        <v>14.5</v>
      </c>
      <c r="N100" s="46">
        <v>1000</v>
      </c>
      <c r="O100" s="152"/>
      <c r="P100" s="152"/>
      <c r="Q100" s="223"/>
      <c r="R100" s="164"/>
      <c r="S100" s="31">
        <v>1510.59</v>
      </c>
      <c r="T100" s="76">
        <v>14.9</v>
      </c>
      <c r="U100" s="12">
        <v>1070</v>
      </c>
      <c r="V100" s="104">
        <v>50</v>
      </c>
      <c r="W100" s="100">
        <v>30</v>
      </c>
      <c r="X100" s="209"/>
      <c r="Y100" s="182"/>
    </row>
    <row r="101" spans="2:25" ht="12.75">
      <c r="B101" s="131" t="s">
        <v>136</v>
      </c>
      <c r="C101" s="132" t="s">
        <v>137</v>
      </c>
      <c r="D101" s="244">
        <v>196</v>
      </c>
      <c r="E101" s="40" t="s">
        <v>11</v>
      </c>
      <c r="F101" s="47">
        <v>1521.87</v>
      </c>
      <c r="G101" s="47">
        <v>12.64</v>
      </c>
      <c r="H101" s="55">
        <v>70.68</v>
      </c>
      <c r="I101" s="55">
        <v>1040</v>
      </c>
      <c r="J101" s="184">
        <v>37671</v>
      </c>
      <c r="K101" s="201"/>
      <c r="L101" s="61">
        <v>1516.08</v>
      </c>
      <c r="M101" s="47">
        <v>14.8</v>
      </c>
      <c r="N101" s="47">
        <v>1000</v>
      </c>
      <c r="O101" s="146">
        <v>60</v>
      </c>
      <c r="P101" s="167">
        <v>6</v>
      </c>
      <c r="Q101" s="224"/>
      <c r="R101" s="146"/>
      <c r="S101" s="31">
        <v>1510.62</v>
      </c>
      <c r="T101" s="150">
        <v>14.6</v>
      </c>
      <c r="U101" s="32">
        <v>1060</v>
      </c>
      <c r="W101" s="17"/>
      <c r="X101" s="224"/>
      <c r="Y101" s="182"/>
    </row>
    <row r="102" spans="2:25" ht="13.5" thickBot="1">
      <c r="B102" s="135" t="s">
        <v>134</v>
      </c>
      <c r="C102" s="143" t="s">
        <v>135</v>
      </c>
      <c r="D102" s="245">
        <v>197</v>
      </c>
      <c r="E102" s="41" t="s">
        <v>13</v>
      </c>
      <c r="F102" s="48">
        <v>1519.3</v>
      </c>
      <c r="G102" s="48">
        <v>12.74</v>
      </c>
      <c r="H102" s="56">
        <v>68.39</v>
      </c>
      <c r="I102" s="56">
        <v>1040</v>
      </c>
      <c r="J102" s="190">
        <v>37672</v>
      </c>
      <c r="K102" s="200"/>
      <c r="L102" s="59">
        <v>1519.81</v>
      </c>
      <c r="M102" s="48">
        <v>14.5</v>
      </c>
      <c r="N102" s="48">
        <v>1000</v>
      </c>
      <c r="O102" s="22"/>
      <c r="P102" s="22"/>
      <c r="Q102" s="212"/>
      <c r="R102" s="21"/>
      <c r="S102" s="33">
        <v>1509.26</v>
      </c>
      <c r="T102" s="77">
        <v>14.4</v>
      </c>
      <c r="U102" s="18">
        <v>1050</v>
      </c>
      <c r="V102" s="22"/>
      <c r="W102" s="22"/>
      <c r="X102" s="207"/>
      <c r="Y102" s="237"/>
    </row>
    <row r="103" spans="1:25" ht="18" thickBot="1" thickTop="1">
      <c r="A103" s="44" t="s">
        <v>125</v>
      </c>
      <c r="B103" s="140" t="s">
        <v>131</v>
      </c>
      <c r="C103" s="141" t="s">
        <v>132</v>
      </c>
      <c r="D103" s="244">
        <v>198</v>
      </c>
      <c r="E103" s="40" t="s">
        <v>10</v>
      </c>
      <c r="F103" s="63">
        <v>1519.72</v>
      </c>
      <c r="G103" s="63">
        <v>12.71</v>
      </c>
      <c r="H103" s="106">
        <v>67.78</v>
      </c>
      <c r="I103" s="106">
        <v>1040</v>
      </c>
      <c r="J103" s="191">
        <v>37672</v>
      </c>
      <c r="K103" s="202" t="s">
        <v>82</v>
      </c>
      <c r="L103" s="60">
        <v>1511.13</v>
      </c>
      <c r="M103" s="63">
        <v>14.8</v>
      </c>
      <c r="N103" s="63">
        <v>1000</v>
      </c>
      <c r="O103" s="146">
        <v>10</v>
      </c>
      <c r="P103" s="166">
        <v>3.3</v>
      </c>
      <c r="Q103" s="210">
        <v>37698</v>
      </c>
      <c r="R103" s="202" t="s">
        <v>82</v>
      </c>
      <c r="S103" s="30"/>
      <c r="T103" s="36"/>
      <c r="U103" s="36"/>
      <c r="V103" s="29"/>
      <c r="W103" s="26"/>
      <c r="X103" s="210"/>
      <c r="Y103" s="242"/>
    </row>
    <row r="104" spans="2:25" ht="12.75">
      <c r="B104" s="131" t="s">
        <v>130</v>
      </c>
      <c r="C104" s="132" t="s">
        <v>133</v>
      </c>
      <c r="D104" s="244">
        <v>199</v>
      </c>
      <c r="E104" s="40" t="s">
        <v>11</v>
      </c>
      <c r="F104" s="46">
        <v>1519.87</v>
      </c>
      <c r="G104" s="46">
        <v>12.76</v>
      </c>
      <c r="H104" s="54">
        <v>66.65</v>
      </c>
      <c r="I104" s="54">
        <v>1040</v>
      </c>
      <c r="J104" s="175">
        <v>37673</v>
      </c>
      <c r="K104" s="198"/>
      <c r="L104" s="58">
        <v>1513.11</v>
      </c>
      <c r="M104" s="46">
        <v>14.6</v>
      </c>
      <c r="N104" s="46">
        <v>1000</v>
      </c>
      <c r="O104" s="152"/>
      <c r="P104" s="152"/>
      <c r="Q104" s="223"/>
      <c r="R104" s="164"/>
      <c r="S104" s="31"/>
      <c r="T104" s="12"/>
      <c r="U104" s="12"/>
      <c r="V104" s="6"/>
      <c r="W104" s="17"/>
      <c r="X104" s="209"/>
      <c r="Y104" s="182"/>
    </row>
    <row r="105" spans="2:25" ht="12.75">
      <c r="B105" s="131" t="s">
        <v>128</v>
      </c>
      <c r="C105" s="132" t="s">
        <v>129</v>
      </c>
      <c r="D105" s="244">
        <v>200</v>
      </c>
      <c r="E105" s="40" t="s">
        <v>12</v>
      </c>
      <c r="F105" s="47">
        <v>1525.24</v>
      </c>
      <c r="G105" s="47">
        <v>12.74</v>
      </c>
      <c r="H105" s="55">
        <v>68.08</v>
      </c>
      <c r="I105" s="55">
        <v>1040</v>
      </c>
      <c r="J105" s="184">
        <v>37680</v>
      </c>
      <c r="K105" s="201"/>
      <c r="L105" s="61">
        <v>1510.74</v>
      </c>
      <c r="M105" s="47">
        <v>14.8</v>
      </c>
      <c r="N105" s="47">
        <v>1000</v>
      </c>
      <c r="O105" s="146">
        <v>10</v>
      </c>
      <c r="P105" s="167">
        <v>4.3</v>
      </c>
      <c r="Q105" s="224"/>
      <c r="R105" s="146"/>
      <c r="S105" s="31"/>
      <c r="T105" s="32"/>
      <c r="U105" s="32"/>
      <c r="W105" s="17"/>
      <c r="X105" s="224"/>
      <c r="Y105" s="182"/>
    </row>
    <row r="106" spans="2:25" ht="13.5" thickBot="1">
      <c r="B106" s="135" t="s">
        <v>126</v>
      </c>
      <c r="C106" s="143" t="s">
        <v>127</v>
      </c>
      <c r="D106" s="245">
        <v>201</v>
      </c>
      <c r="E106" s="41" t="s">
        <v>13</v>
      </c>
      <c r="F106" s="48">
        <v>1521.89</v>
      </c>
      <c r="G106" s="48">
        <v>12.66</v>
      </c>
      <c r="H106" s="56">
        <v>74.65</v>
      </c>
      <c r="I106" s="56">
        <v>1040</v>
      </c>
      <c r="J106" s="190">
        <v>37656</v>
      </c>
      <c r="K106" s="200"/>
      <c r="L106" s="59">
        <v>1513.08</v>
      </c>
      <c r="M106" s="48">
        <v>14.5</v>
      </c>
      <c r="N106" s="48">
        <v>1000</v>
      </c>
      <c r="O106" s="22"/>
      <c r="P106" s="22"/>
      <c r="Q106" s="212"/>
      <c r="R106" s="21"/>
      <c r="S106" s="33"/>
      <c r="T106" s="18"/>
      <c r="U106" s="18"/>
      <c r="V106" s="22"/>
      <c r="W106" s="22"/>
      <c r="X106" s="207"/>
      <c r="Y106" s="237"/>
    </row>
    <row r="107" spans="1:25" ht="18" thickBot="1" thickTop="1">
      <c r="A107" s="44" t="s">
        <v>142</v>
      </c>
      <c r="B107" s="140" t="s">
        <v>146</v>
      </c>
      <c r="C107" s="141" t="s">
        <v>147</v>
      </c>
      <c r="D107" s="244">
        <v>202</v>
      </c>
      <c r="E107" s="40" t="s">
        <v>10</v>
      </c>
      <c r="F107" s="63">
        <v>1531.07</v>
      </c>
      <c r="G107" s="63">
        <v>12.7</v>
      </c>
      <c r="H107" s="106">
        <v>71.69</v>
      </c>
      <c r="I107" s="106">
        <v>1040</v>
      </c>
      <c r="J107" s="191">
        <v>37656</v>
      </c>
      <c r="K107" s="202" t="s">
        <v>82</v>
      </c>
      <c r="L107" s="60">
        <v>1524.72</v>
      </c>
      <c r="M107" s="63">
        <v>15</v>
      </c>
      <c r="N107" s="63">
        <v>1000</v>
      </c>
      <c r="O107" s="146">
        <v>9</v>
      </c>
      <c r="P107" s="166">
        <v>4.3</v>
      </c>
      <c r="Q107" s="210">
        <v>37704</v>
      </c>
      <c r="R107" s="202" t="s">
        <v>82</v>
      </c>
      <c r="S107" s="30">
        <v>1516.51</v>
      </c>
      <c r="T107" s="149">
        <v>14.6</v>
      </c>
      <c r="U107" s="36">
        <v>1060</v>
      </c>
      <c r="V107" s="29"/>
      <c r="W107" s="26"/>
      <c r="X107" s="210">
        <v>37750</v>
      </c>
      <c r="Y107" s="252" t="s">
        <v>82</v>
      </c>
    </row>
    <row r="108" spans="2:25" ht="12.75">
      <c r="B108" s="131" t="s">
        <v>148</v>
      </c>
      <c r="C108" s="132" t="s">
        <v>157</v>
      </c>
      <c r="D108" s="244">
        <v>203</v>
      </c>
      <c r="E108" s="40" t="s">
        <v>11</v>
      </c>
      <c r="F108" s="46">
        <v>1517.85</v>
      </c>
      <c r="G108" s="46">
        <v>12.67</v>
      </c>
      <c r="H108" s="54">
        <v>70.76</v>
      </c>
      <c r="I108" s="54">
        <v>1040</v>
      </c>
      <c r="J108" s="175">
        <v>37683</v>
      </c>
      <c r="K108" s="198"/>
      <c r="L108" s="58">
        <v>1525.52</v>
      </c>
      <c r="M108" s="46">
        <v>14.7</v>
      </c>
      <c r="N108" s="46">
        <v>1000</v>
      </c>
      <c r="O108" s="152"/>
      <c r="P108" s="152"/>
      <c r="Q108" s="223"/>
      <c r="R108" s="164"/>
      <c r="S108" s="31">
        <v>1515.89</v>
      </c>
      <c r="T108" s="76">
        <v>14.4</v>
      </c>
      <c r="U108" s="12">
        <v>1060</v>
      </c>
      <c r="V108" s="94">
        <v>1.2</v>
      </c>
      <c r="W108" s="100">
        <v>30</v>
      </c>
      <c r="X108" s="209"/>
      <c r="Y108" s="182"/>
    </row>
    <row r="109" spans="2:25" ht="12.75">
      <c r="B109" s="131" t="s">
        <v>149</v>
      </c>
      <c r="C109" s="132" t="s">
        <v>150</v>
      </c>
      <c r="D109" s="244">
        <v>204</v>
      </c>
      <c r="E109" s="40" t="s">
        <v>12</v>
      </c>
      <c r="F109" s="47">
        <v>1521.35</v>
      </c>
      <c r="G109" s="47">
        <v>12.73</v>
      </c>
      <c r="H109" s="55">
        <v>76.82</v>
      </c>
      <c r="I109" s="55">
        <v>1040</v>
      </c>
      <c r="J109" s="184">
        <v>37685</v>
      </c>
      <c r="K109" s="201"/>
      <c r="L109" s="61">
        <v>1523.9</v>
      </c>
      <c r="M109" s="47">
        <v>14.9</v>
      </c>
      <c r="N109" s="47">
        <v>1000</v>
      </c>
      <c r="O109" s="146">
        <v>9</v>
      </c>
      <c r="P109" s="167">
        <v>4.3</v>
      </c>
      <c r="Q109" s="224"/>
      <c r="R109" s="146"/>
      <c r="S109" s="31">
        <v>1516.04</v>
      </c>
      <c r="T109" s="150">
        <v>14.5</v>
      </c>
      <c r="U109" s="32">
        <v>1060</v>
      </c>
      <c r="W109" s="17"/>
      <c r="X109" s="224"/>
      <c r="Y109" s="182"/>
    </row>
    <row r="110" spans="2:25" ht="13.5" thickBot="1">
      <c r="B110" s="135" t="s">
        <v>151</v>
      </c>
      <c r="C110" s="143" t="s">
        <v>152</v>
      </c>
      <c r="D110" s="245">
        <v>205</v>
      </c>
      <c r="E110" s="41" t="s">
        <v>13</v>
      </c>
      <c r="F110" s="48">
        <v>1517.78</v>
      </c>
      <c r="G110" s="48">
        <v>12.69</v>
      </c>
      <c r="H110" s="56">
        <v>70.74</v>
      </c>
      <c r="I110" s="56">
        <v>1040</v>
      </c>
      <c r="J110" s="190">
        <v>37685</v>
      </c>
      <c r="K110" s="200"/>
      <c r="L110" s="59">
        <v>1526.69</v>
      </c>
      <c r="M110" s="48">
        <v>14.7</v>
      </c>
      <c r="N110" s="48">
        <v>1000</v>
      </c>
      <c r="O110" s="22"/>
      <c r="P110" s="22"/>
      <c r="Q110" s="212"/>
      <c r="R110" s="21"/>
      <c r="S110" s="33">
        <v>1516.47</v>
      </c>
      <c r="T110" s="77">
        <v>14.2</v>
      </c>
      <c r="U110" s="18">
        <v>1050</v>
      </c>
      <c r="V110" s="22"/>
      <c r="W110" s="22"/>
      <c r="X110" s="207"/>
      <c r="Y110" s="237"/>
    </row>
    <row r="111" spans="1:25" ht="18" thickBot="1" thickTop="1">
      <c r="A111" s="44" t="s">
        <v>143</v>
      </c>
      <c r="B111" s="140" t="s">
        <v>153</v>
      </c>
      <c r="C111" s="141" t="s">
        <v>154</v>
      </c>
      <c r="D111" s="244">
        <v>206</v>
      </c>
      <c r="E111" s="40" t="s">
        <v>10</v>
      </c>
      <c r="F111" s="63">
        <v>1518.7</v>
      </c>
      <c r="G111" s="63">
        <v>12.69</v>
      </c>
      <c r="H111" s="106">
        <v>66.17</v>
      </c>
      <c r="I111" s="106">
        <v>1040</v>
      </c>
      <c r="J111" s="191">
        <v>37672</v>
      </c>
      <c r="K111" s="202" t="s">
        <v>82</v>
      </c>
      <c r="L111" s="60">
        <v>1516.14</v>
      </c>
      <c r="M111" s="63">
        <v>14.7</v>
      </c>
      <c r="N111" s="63">
        <v>1000</v>
      </c>
      <c r="O111" s="146">
        <v>7.5</v>
      </c>
      <c r="P111" s="166">
        <v>3.75</v>
      </c>
      <c r="Q111" s="210">
        <v>37708</v>
      </c>
      <c r="R111" s="202" t="s">
        <v>82</v>
      </c>
      <c r="S111" s="30"/>
      <c r="T111" s="36"/>
      <c r="U111" s="36"/>
      <c r="V111" s="29"/>
      <c r="W111" s="26"/>
      <c r="X111" s="210"/>
      <c r="Y111" s="242"/>
    </row>
    <row r="112" spans="2:25" ht="12.75">
      <c r="B112" s="131" t="s">
        <v>155</v>
      </c>
      <c r="C112" s="132" t="s">
        <v>156</v>
      </c>
      <c r="D112" s="244">
        <v>207</v>
      </c>
      <c r="E112" s="40" t="s">
        <v>11</v>
      </c>
      <c r="F112" s="46">
        <v>1520.67</v>
      </c>
      <c r="G112" s="46">
        <v>12.71</v>
      </c>
      <c r="H112" s="54">
        <v>67.65</v>
      </c>
      <c r="I112" s="54">
        <v>1040</v>
      </c>
      <c r="J112" s="175">
        <v>37680</v>
      </c>
      <c r="K112" s="198"/>
      <c r="L112" s="58">
        <v>1516.43</v>
      </c>
      <c r="M112" s="46">
        <v>14.4</v>
      </c>
      <c r="N112" s="46">
        <v>1000</v>
      </c>
      <c r="O112" s="152"/>
      <c r="P112" s="152"/>
      <c r="Q112" s="223"/>
      <c r="R112" s="164"/>
      <c r="S112" s="31"/>
      <c r="T112" s="12"/>
      <c r="U112" s="12"/>
      <c r="V112" s="6"/>
      <c r="W112" s="17"/>
      <c r="X112" s="209"/>
      <c r="Y112" s="182"/>
    </row>
    <row r="113" spans="2:25" ht="12.75">
      <c r="B113" s="131" t="s">
        <v>158</v>
      </c>
      <c r="C113" s="132" t="s">
        <v>159</v>
      </c>
      <c r="D113" s="244">
        <v>208</v>
      </c>
      <c r="E113" s="40" t="s">
        <v>12</v>
      </c>
      <c r="F113" s="47">
        <v>1518.87</v>
      </c>
      <c r="G113" s="47">
        <v>12.65</v>
      </c>
      <c r="H113" s="55">
        <v>72.1</v>
      </c>
      <c r="I113" s="55">
        <v>1040</v>
      </c>
      <c r="J113" s="184">
        <v>37685</v>
      </c>
      <c r="K113" s="201"/>
      <c r="L113" s="61">
        <v>1515.18</v>
      </c>
      <c r="M113" s="47">
        <v>14.8</v>
      </c>
      <c r="N113" s="47">
        <v>1000</v>
      </c>
      <c r="O113" s="146">
        <v>7.5</v>
      </c>
      <c r="P113" s="167">
        <v>4.3</v>
      </c>
      <c r="Q113" s="224"/>
      <c r="R113" s="146"/>
      <c r="S113" s="31"/>
      <c r="T113" s="32"/>
      <c r="U113" s="32"/>
      <c r="W113" s="17"/>
      <c r="X113" s="224"/>
      <c r="Y113" s="182"/>
    </row>
    <row r="114" spans="2:25" ht="13.5" thickBot="1">
      <c r="B114" s="135" t="s">
        <v>160</v>
      </c>
      <c r="C114" s="143" t="s">
        <v>161</v>
      </c>
      <c r="D114" s="245">
        <v>209</v>
      </c>
      <c r="E114" s="41" t="s">
        <v>13</v>
      </c>
      <c r="F114" s="48">
        <v>1518.53</v>
      </c>
      <c r="G114" s="48">
        <v>12.62</v>
      </c>
      <c r="H114" s="56">
        <v>69.42</v>
      </c>
      <c r="I114" s="56">
        <v>1040</v>
      </c>
      <c r="J114" s="190">
        <v>37686</v>
      </c>
      <c r="K114" s="200"/>
      <c r="L114" s="59">
        <v>1517.43</v>
      </c>
      <c r="M114" s="48">
        <v>14.4</v>
      </c>
      <c r="N114" s="48">
        <v>1000</v>
      </c>
      <c r="O114" s="22"/>
      <c r="P114" s="22"/>
      <c r="Q114" s="212"/>
      <c r="R114" s="21"/>
      <c r="S114" s="33"/>
      <c r="T114" s="18"/>
      <c r="U114" s="18"/>
      <c r="V114" s="22"/>
      <c r="W114" s="22"/>
      <c r="X114" s="207"/>
      <c r="Y114" s="237"/>
    </row>
    <row r="115" spans="1:25" ht="18" thickBot="1" thickTop="1">
      <c r="A115" s="44" t="s">
        <v>144</v>
      </c>
      <c r="B115" s="140" t="s">
        <v>198</v>
      </c>
      <c r="C115" s="141" t="s">
        <v>199</v>
      </c>
      <c r="D115" s="244">
        <v>210</v>
      </c>
      <c r="E115" s="40" t="s">
        <v>10</v>
      </c>
      <c r="F115" s="63">
        <v>1518.38</v>
      </c>
      <c r="G115" s="63">
        <v>12.73</v>
      </c>
      <c r="H115" s="106">
        <v>68.08</v>
      </c>
      <c r="I115" s="106">
        <v>1040</v>
      </c>
      <c r="J115" s="191">
        <v>37687</v>
      </c>
      <c r="K115" s="202" t="s">
        <v>82</v>
      </c>
      <c r="L115" s="60">
        <v>1524.21</v>
      </c>
      <c r="M115" s="260">
        <v>11.2</v>
      </c>
      <c r="N115" s="63">
        <v>940</v>
      </c>
      <c r="O115" s="146">
        <v>5</v>
      </c>
      <c r="P115" s="166">
        <v>3.7</v>
      </c>
      <c r="Q115" s="210">
        <v>37765</v>
      </c>
      <c r="R115" s="202" t="s">
        <v>82</v>
      </c>
      <c r="S115" s="30"/>
      <c r="T115" s="36"/>
      <c r="U115" s="36"/>
      <c r="V115" s="29"/>
      <c r="W115" s="26"/>
      <c r="X115" s="210"/>
      <c r="Y115" s="242"/>
    </row>
    <row r="116" spans="1:29" ht="12.75">
      <c r="A116" s="264" t="s">
        <v>196</v>
      </c>
      <c r="B116" s="131" t="s">
        <v>200</v>
      </c>
      <c r="C116" s="132" t="s">
        <v>201</v>
      </c>
      <c r="D116" s="244">
        <v>230</v>
      </c>
      <c r="E116" s="40" t="s">
        <v>11</v>
      </c>
      <c r="F116" s="46">
        <v>1530.88</v>
      </c>
      <c r="G116" s="46">
        <v>12.7</v>
      </c>
      <c r="H116" s="54">
        <v>68.95</v>
      </c>
      <c r="I116" s="54">
        <v>996</v>
      </c>
      <c r="J116" s="175">
        <v>37754</v>
      </c>
      <c r="K116" s="198"/>
      <c r="L116" s="58">
        <v>1524.19</v>
      </c>
      <c r="M116" s="261">
        <v>11.2</v>
      </c>
      <c r="N116" s="46">
        <v>940</v>
      </c>
      <c r="O116" s="152"/>
      <c r="P116" s="152"/>
      <c r="Q116" s="223"/>
      <c r="R116" s="164"/>
      <c r="S116" s="31"/>
      <c r="T116" s="12"/>
      <c r="U116" s="12"/>
      <c r="V116" s="6"/>
      <c r="W116" s="17"/>
      <c r="X116" s="209"/>
      <c r="Y116" s="182"/>
      <c r="AC116">
        <f>11.2/14.7</f>
        <v>0.7619047619047619</v>
      </c>
    </row>
    <row r="117" spans="1:29" ht="12.75">
      <c r="A117" s="264" t="s">
        <v>197</v>
      </c>
      <c r="B117" s="131" t="s">
        <v>202</v>
      </c>
      <c r="C117" s="132" t="s">
        <v>203</v>
      </c>
      <c r="D117" s="244">
        <v>212</v>
      </c>
      <c r="E117" s="40" t="s">
        <v>12</v>
      </c>
      <c r="F117" s="47">
        <v>1519.61</v>
      </c>
      <c r="G117" s="47">
        <v>12.72</v>
      </c>
      <c r="H117" s="55">
        <v>66.62</v>
      </c>
      <c r="I117" s="55">
        <v>1040</v>
      </c>
      <c r="J117" s="184">
        <v>37690</v>
      </c>
      <c r="K117" s="201"/>
      <c r="L117" s="61">
        <v>1523.33</v>
      </c>
      <c r="M117" s="262">
        <v>11.3</v>
      </c>
      <c r="N117" s="47">
        <v>940</v>
      </c>
      <c r="O117" s="146">
        <v>6</v>
      </c>
      <c r="P117" s="167">
        <v>3.7</v>
      </c>
      <c r="Q117" s="224"/>
      <c r="R117" s="146"/>
      <c r="S117" s="31"/>
      <c r="T117" s="32"/>
      <c r="U117" s="32"/>
      <c r="W117" s="17"/>
      <c r="X117" s="224"/>
      <c r="Y117" s="182"/>
      <c r="AC117">
        <f>14.7/11.4</f>
        <v>1.289473684210526</v>
      </c>
    </row>
    <row r="118" spans="2:25" ht="13.5" thickBot="1">
      <c r="B118" s="135" t="s">
        <v>204</v>
      </c>
      <c r="C118" s="143" t="s">
        <v>205</v>
      </c>
      <c r="D118" s="245">
        <v>213</v>
      </c>
      <c r="E118" s="41" t="s">
        <v>13</v>
      </c>
      <c r="F118" s="48">
        <v>1525.23</v>
      </c>
      <c r="G118" s="48">
        <v>12.76</v>
      </c>
      <c r="H118" s="56">
        <v>68.39</v>
      </c>
      <c r="I118" s="56">
        <v>1040</v>
      </c>
      <c r="J118" s="190">
        <v>37663</v>
      </c>
      <c r="K118" s="200"/>
      <c r="L118" s="59">
        <v>1524.21</v>
      </c>
      <c r="M118" s="263">
        <v>11.1</v>
      </c>
      <c r="N118" s="48">
        <v>940</v>
      </c>
      <c r="O118" s="22"/>
      <c r="P118" s="22"/>
      <c r="Q118" s="212"/>
      <c r="R118" s="21"/>
      <c r="S118" s="33"/>
      <c r="T118" s="18"/>
      <c r="U118" s="18"/>
      <c r="V118" s="22"/>
      <c r="W118" s="22"/>
      <c r="X118" s="207"/>
      <c r="Y118" s="237"/>
    </row>
    <row r="119" spans="1:25" ht="18" thickBot="1" thickTop="1">
      <c r="A119" s="44" t="s">
        <v>145</v>
      </c>
      <c r="B119" s="140" t="s">
        <v>162</v>
      </c>
      <c r="C119" s="141" t="s">
        <v>163</v>
      </c>
      <c r="D119" s="244">
        <v>214</v>
      </c>
      <c r="E119" s="40" t="s">
        <v>10</v>
      </c>
      <c r="F119" s="63">
        <v>1522.85</v>
      </c>
      <c r="G119" s="63">
        <v>12.67</v>
      </c>
      <c r="H119" s="106">
        <v>69.67</v>
      </c>
      <c r="I119" s="106">
        <v>1040</v>
      </c>
      <c r="J119" s="191">
        <v>37669</v>
      </c>
      <c r="K119" s="202" t="s">
        <v>82</v>
      </c>
      <c r="L119" s="60">
        <v>1525.0009889240507</v>
      </c>
      <c r="M119" s="63">
        <v>15</v>
      </c>
      <c r="N119" s="63">
        <v>950</v>
      </c>
      <c r="O119" s="146">
        <v>8.8</v>
      </c>
      <c r="P119" s="166">
        <v>4.3</v>
      </c>
      <c r="Q119" s="210">
        <v>37713</v>
      </c>
      <c r="R119" s="202" t="s">
        <v>82</v>
      </c>
      <c r="S119" s="30">
        <v>1524.35</v>
      </c>
      <c r="T119" s="149">
        <v>14.6</v>
      </c>
      <c r="U119" s="205">
        <v>1060</v>
      </c>
      <c r="V119" s="29"/>
      <c r="W119" s="26"/>
      <c r="X119" s="210">
        <v>37755</v>
      </c>
      <c r="Y119" s="252" t="s">
        <v>82</v>
      </c>
    </row>
    <row r="120" spans="2:25" ht="12.75">
      <c r="B120" s="131" t="s">
        <v>164</v>
      </c>
      <c r="C120" s="132" t="s">
        <v>165</v>
      </c>
      <c r="D120" s="244">
        <v>215</v>
      </c>
      <c r="E120" s="40" t="s">
        <v>11</v>
      </c>
      <c r="F120" s="46">
        <v>1526.16</v>
      </c>
      <c r="G120" s="46">
        <v>12.67</v>
      </c>
      <c r="H120" s="54">
        <v>71.91</v>
      </c>
      <c r="I120" s="54">
        <v>1040</v>
      </c>
      <c r="J120" s="175">
        <v>37691</v>
      </c>
      <c r="K120" s="198"/>
      <c r="L120" s="58">
        <v>1525.7318037974683</v>
      </c>
      <c r="M120" s="46">
        <v>14.7</v>
      </c>
      <c r="N120" s="46">
        <v>950</v>
      </c>
      <c r="O120" s="152"/>
      <c r="P120" s="152"/>
      <c r="Q120" s="223"/>
      <c r="R120" s="164"/>
      <c r="S120" s="31">
        <v>1530.12</v>
      </c>
      <c r="T120" s="76">
        <v>14.5</v>
      </c>
      <c r="U120" s="158">
        <v>1050</v>
      </c>
      <c r="V120" s="151">
        <v>0.8</v>
      </c>
      <c r="W120" s="100">
        <v>30</v>
      </c>
      <c r="X120" s="209"/>
      <c r="Y120" s="182"/>
    </row>
    <row r="121" spans="2:25" ht="12.75">
      <c r="B121" s="131" t="s">
        <v>166</v>
      </c>
      <c r="C121" s="132" t="s">
        <v>167</v>
      </c>
      <c r="D121" s="244">
        <v>216</v>
      </c>
      <c r="E121" s="40" t="s">
        <v>12</v>
      </c>
      <c r="F121" s="47">
        <v>1523.74</v>
      </c>
      <c r="G121" s="47">
        <v>12.75</v>
      </c>
      <c r="H121" s="55">
        <v>70.57</v>
      </c>
      <c r="I121" s="55">
        <v>1040</v>
      </c>
      <c r="J121" s="184">
        <v>37690</v>
      </c>
      <c r="K121" s="201"/>
      <c r="L121" s="61">
        <v>1524.264240506329</v>
      </c>
      <c r="M121" s="47">
        <v>15</v>
      </c>
      <c r="N121" s="47">
        <v>950</v>
      </c>
      <c r="O121" s="146">
        <v>7.5</v>
      </c>
      <c r="P121" s="167">
        <v>3.8</v>
      </c>
      <c r="Q121" s="224"/>
      <c r="R121" s="146"/>
      <c r="S121" s="31">
        <v>1523.51</v>
      </c>
      <c r="T121" s="150">
        <v>14.5</v>
      </c>
      <c r="U121" s="206">
        <v>1060</v>
      </c>
      <c r="W121" s="17"/>
      <c r="X121" s="224"/>
      <c r="Y121" s="182"/>
    </row>
    <row r="122" spans="2:25" ht="13.5" thickBot="1">
      <c r="B122" s="135" t="s">
        <v>168</v>
      </c>
      <c r="C122" s="143" t="s">
        <v>169</v>
      </c>
      <c r="D122" s="245">
        <v>217</v>
      </c>
      <c r="E122" s="41" t="s">
        <v>13</v>
      </c>
      <c r="F122" s="48">
        <v>1521.55</v>
      </c>
      <c r="G122" s="48">
        <v>12.67</v>
      </c>
      <c r="H122" s="56">
        <v>69.78</v>
      </c>
      <c r="I122" s="56">
        <v>1040</v>
      </c>
      <c r="J122" s="190">
        <v>37697</v>
      </c>
      <c r="K122" s="200"/>
      <c r="L122" s="59">
        <v>1524.7389240506327</v>
      </c>
      <c r="M122" s="48">
        <v>14.7</v>
      </c>
      <c r="N122" s="48">
        <v>950</v>
      </c>
      <c r="O122" s="22"/>
      <c r="P122" s="22"/>
      <c r="Q122" s="212"/>
      <c r="R122" s="21"/>
      <c r="S122" s="33">
        <v>1533.36</v>
      </c>
      <c r="T122" s="77">
        <v>14.3</v>
      </c>
      <c r="U122" s="159">
        <v>1050</v>
      </c>
      <c r="V122" s="22"/>
      <c r="W122" s="22"/>
      <c r="X122" s="207"/>
      <c r="Y122" s="237"/>
    </row>
    <row r="123" spans="1:25" ht="18" thickBot="1" thickTop="1">
      <c r="A123" s="44" t="s">
        <v>170</v>
      </c>
      <c r="B123" s="140" t="s">
        <v>172</v>
      </c>
      <c r="C123" s="141" t="s">
        <v>173</v>
      </c>
      <c r="D123" s="244">
        <v>218</v>
      </c>
      <c r="E123" s="40" t="s">
        <v>10</v>
      </c>
      <c r="F123" s="63">
        <v>1518.16</v>
      </c>
      <c r="G123" s="63">
        <v>12.75</v>
      </c>
      <c r="H123" s="106">
        <v>68.65</v>
      </c>
      <c r="I123" s="106">
        <v>1040</v>
      </c>
      <c r="J123" s="191">
        <v>37678</v>
      </c>
      <c r="K123" s="202" t="s">
        <v>82</v>
      </c>
      <c r="L123" s="60">
        <v>1513.52</v>
      </c>
      <c r="M123" s="63">
        <v>14.8</v>
      </c>
      <c r="N123" s="63">
        <v>950</v>
      </c>
      <c r="O123" s="146">
        <v>10</v>
      </c>
      <c r="P123" s="166">
        <v>4.3</v>
      </c>
      <c r="Q123" s="210">
        <v>37721</v>
      </c>
      <c r="R123" s="202" t="s">
        <v>82</v>
      </c>
      <c r="S123" s="30"/>
      <c r="T123" s="36"/>
      <c r="U123" s="36"/>
      <c r="V123" s="29"/>
      <c r="W123" s="26"/>
      <c r="X123" s="210"/>
      <c r="Y123" s="242"/>
    </row>
    <row r="124" spans="2:25" ht="12.75">
      <c r="B124" s="131" t="s">
        <v>174</v>
      </c>
      <c r="C124" s="132" t="s">
        <v>175</v>
      </c>
      <c r="D124" s="244">
        <v>219</v>
      </c>
      <c r="E124" s="40" t="s">
        <v>11</v>
      </c>
      <c r="F124" s="46">
        <v>1524.38</v>
      </c>
      <c r="G124" s="46">
        <v>12.66</v>
      </c>
      <c r="H124" s="54">
        <v>70.28</v>
      </c>
      <c r="I124" s="54">
        <v>1040</v>
      </c>
      <c r="J124" s="175">
        <v>37676</v>
      </c>
      <c r="K124" s="198"/>
      <c r="L124" s="58">
        <v>1546.21</v>
      </c>
      <c r="M124" s="46">
        <v>14.4</v>
      </c>
      <c r="N124" s="46">
        <v>950</v>
      </c>
      <c r="O124" s="152"/>
      <c r="P124" s="152"/>
      <c r="Q124" s="223"/>
      <c r="R124" s="164"/>
      <c r="S124" s="31"/>
      <c r="T124" s="12"/>
      <c r="U124" s="12"/>
      <c r="V124" s="6"/>
      <c r="W124" s="17"/>
      <c r="X124" s="209"/>
      <c r="Y124" s="182"/>
    </row>
    <row r="125" spans="2:25" ht="12.75">
      <c r="B125" s="131" t="s">
        <v>176</v>
      </c>
      <c r="C125" s="259" t="s">
        <v>167</v>
      </c>
      <c r="D125" s="244">
        <v>220</v>
      </c>
      <c r="E125" s="40" t="s">
        <v>12</v>
      </c>
      <c r="F125" s="47">
        <v>1520.63</v>
      </c>
      <c r="G125" s="47">
        <v>12.64</v>
      </c>
      <c r="H125" s="55">
        <v>69.34</v>
      </c>
      <c r="I125" s="55">
        <v>1040</v>
      </c>
      <c r="J125" s="184">
        <v>37691</v>
      </c>
      <c r="K125" s="201"/>
      <c r="L125" s="61">
        <v>1515.47</v>
      </c>
      <c r="M125" s="47">
        <v>14.7</v>
      </c>
      <c r="N125" s="47">
        <v>950</v>
      </c>
      <c r="O125" s="146">
        <v>7.5</v>
      </c>
      <c r="P125" s="167">
        <v>4.3</v>
      </c>
      <c r="Q125" s="224"/>
      <c r="R125" s="146"/>
      <c r="S125" s="31"/>
      <c r="T125" s="32"/>
      <c r="U125" s="32"/>
      <c r="W125" s="17"/>
      <c r="X125" s="224"/>
      <c r="Y125" s="182"/>
    </row>
    <row r="126" spans="2:25" ht="13.5" thickBot="1">
      <c r="B126" s="135" t="s">
        <v>177</v>
      </c>
      <c r="C126" s="143" t="s">
        <v>178</v>
      </c>
      <c r="D126" s="245">
        <v>221</v>
      </c>
      <c r="E126" s="41" t="s">
        <v>13</v>
      </c>
      <c r="F126" s="48">
        <v>1529.27</v>
      </c>
      <c r="G126" s="48">
        <v>12.63</v>
      </c>
      <c r="H126" s="56">
        <v>67.34</v>
      </c>
      <c r="I126" s="56">
        <v>1040</v>
      </c>
      <c r="J126" s="190">
        <v>37698</v>
      </c>
      <c r="K126" s="200"/>
      <c r="L126" s="59">
        <v>1516.19</v>
      </c>
      <c r="M126" s="48">
        <v>14.6</v>
      </c>
      <c r="N126" s="48">
        <v>950</v>
      </c>
      <c r="O126" s="22"/>
      <c r="P126" s="22"/>
      <c r="Q126" s="212"/>
      <c r="R126" s="21"/>
      <c r="S126" s="33"/>
      <c r="T126" s="18"/>
      <c r="U126" s="18"/>
      <c r="V126" s="22"/>
      <c r="W126" s="22"/>
      <c r="X126" s="207"/>
      <c r="Y126" s="237"/>
    </row>
    <row r="127" spans="1:25" ht="18" thickBot="1" thickTop="1">
      <c r="A127" s="44" t="s">
        <v>171</v>
      </c>
      <c r="B127" s="140" t="s">
        <v>179</v>
      </c>
      <c r="C127" s="141" t="s">
        <v>180</v>
      </c>
      <c r="D127" s="244">
        <v>222</v>
      </c>
      <c r="E127" s="40" t="s">
        <v>10</v>
      </c>
      <c r="F127" s="63">
        <v>1524.22</v>
      </c>
      <c r="G127" s="63">
        <v>12.71</v>
      </c>
      <c r="H127" s="106">
        <v>70.36</v>
      </c>
      <c r="I127" s="106">
        <v>1040</v>
      </c>
      <c r="J127" s="191">
        <v>37699</v>
      </c>
      <c r="K127" s="202" t="s">
        <v>82</v>
      </c>
      <c r="L127" s="60">
        <v>1523.85</v>
      </c>
      <c r="M127" s="63">
        <v>14.8</v>
      </c>
      <c r="N127" s="63">
        <v>950</v>
      </c>
      <c r="O127" s="146">
        <v>8.8</v>
      </c>
      <c r="P127" s="166">
        <v>4.3</v>
      </c>
      <c r="Q127" s="210">
        <v>37720</v>
      </c>
      <c r="R127" s="202" t="s">
        <v>82</v>
      </c>
      <c r="S127" s="30"/>
      <c r="T127" s="36"/>
      <c r="U127" s="36"/>
      <c r="V127" s="29"/>
      <c r="W127" s="26"/>
      <c r="X127" s="210"/>
      <c r="Y127" s="242"/>
    </row>
    <row r="128" spans="2:25" ht="12.75">
      <c r="B128" s="131" t="s">
        <v>181</v>
      </c>
      <c r="C128" s="132" t="s">
        <v>182</v>
      </c>
      <c r="D128" s="244">
        <v>223</v>
      </c>
      <c r="E128" s="40" t="s">
        <v>11</v>
      </c>
      <c r="F128" s="46">
        <v>1521.99</v>
      </c>
      <c r="G128" s="46">
        <v>12.74</v>
      </c>
      <c r="H128" s="54">
        <v>69.25</v>
      </c>
      <c r="I128" s="54">
        <v>1040</v>
      </c>
      <c r="J128" s="175">
        <v>37700</v>
      </c>
      <c r="K128" s="198"/>
      <c r="L128" s="58">
        <v>1523.58</v>
      </c>
      <c r="M128" s="46">
        <v>14.7</v>
      </c>
      <c r="N128" s="46">
        <v>950</v>
      </c>
      <c r="O128" s="152"/>
      <c r="P128" s="152"/>
      <c r="Q128" s="223"/>
      <c r="R128" s="164"/>
      <c r="S128" s="31"/>
      <c r="T128" s="12"/>
      <c r="U128" s="12"/>
      <c r="V128" s="6"/>
      <c r="W128" s="17"/>
      <c r="X128" s="209"/>
      <c r="Y128" s="182"/>
    </row>
    <row r="129" spans="2:25" ht="12.75">
      <c r="B129" s="131" t="s">
        <v>183</v>
      </c>
      <c r="C129" s="132" t="s">
        <v>184</v>
      </c>
      <c r="D129" s="244">
        <v>224</v>
      </c>
      <c r="E129" s="40" t="s">
        <v>12</v>
      </c>
      <c r="F129" s="47">
        <v>1518.83</v>
      </c>
      <c r="G129" s="47">
        <v>12.72</v>
      </c>
      <c r="H129" s="55">
        <v>68.29</v>
      </c>
      <c r="I129" s="55">
        <v>1040</v>
      </c>
      <c r="J129" s="184">
        <v>37687</v>
      </c>
      <c r="K129" s="201"/>
      <c r="L129" s="61">
        <v>1522.88</v>
      </c>
      <c r="M129" s="47">
        <v>14.9</v>
      </c>
      <c r="N129" s="47">
        <v>950</v>
      </c>
      <c r="O129" s="146">
        <v>7.5</v>
      </c>
      <c r="P129" s="167">
        <v>3.8</v>
      </c>
      <c r="Q129" s="224"/>
      <c r="R129" s="146"/>
      <c r="S129" s="31"/>
      <c r="T129" s="32"/>
      <c r="U129" s="32"/>
      <c r="W129" s="17"/>
      <c r="X129" s="224"/>
      <c r="Y129" s="182"/>
    </row>
    <row r="130" spans="2:25" ht="13.5" thickBot="1">
      <c r="B130" s="135" t="s">
        <v>185</v>
      </c>
      <c r="C130" s="143" t="s">
        <v>186</v>
      </c>
      <c r="D130" s="245">
        <v>225</v>
      </c>
      <c r="E130" s="41" t="s">
        <v>13</v>
      </c>
      <c r="F130" s="48">
        <v>1519.01</v>
      </c>
      <c r="G130" s="48">
        <v>12.72</v>
      </c>
      <c r="H130" s="56">
        <v>70.08</v>
      </c>
      <c r="I130" s="56">
        <v>1040</v>
      </c>
      <c r="J130" s="190">
        <v>37677</v>
      </c>
      <c r="K130" s="200"/>
      <c r="L130" s="59">
        <v>1523.75</v>
      </c>
      <c r="M130" s="48">
        <v>14.7</v>
      </c>
      <c r="N130" s="48">
        <v>950</v>
      </c>
      <c r="O130" s="22"/>
      <c r="P130" s="22"/>
      <c r="Q130" s="212"/>
      <c r="R130" s="21"/>
      <c r="S130" s="33"/>
      <c r="T130" s="18"/>
      <c r="U130" s="18"/>
      <c r="V130" s="22"/>
      <c r="W130" s="22"/>
      <c r="X130" s="207"/>
      <c r="Y130" s="237"/>
    </row>
    <row r="131" spans="1:25" ht="18" thickBot="1" thickTop="1">
      <c r="A131" s="44" t="s">
        <v>187</v>
      </c>
      <c r="B131" s="140" t="s">
        <v>188</v>
      </c>
      <c r="C131" s="141" t="s">
        <v>189</v>
      </c>
      <c r="D131" s="244">
        <v>226</v>
      </c>
      <c r="E131" s="40" t="s">
        <v>10</v>
      </c>
      <c r="F131" s="63">
        <v>1520.58</v>
      </c>
      <c r="G131" s="63">
        <v>12.7</v>
      </c>
      <c r="H131" s="106">
        <v>73.57</v>
      </c>
      <c r="I131" s="106">
        <v>1040</v>
      </c>
      <c r="J131" s="191">
        <v>37690</v>
      </c>
      <c r="K131" s="202" t="s">
        <v>82</v>
      </c>
      <c r="L131" s="60">
        <v>1521.09</v>
      </c>
      <c r="M131" s="63">
        <v>14.9</v>
      </c>
      <c r="N131" s="63">
        <v>950</v>
      </c>
      <c r="O131" s="146">
        <v>7.8</v>
      </c>
      <c r="P131" s="166">
        <v>4.3</v>
      </c>
      <c r="Q131" s="210">
        <v>37725</v>
      </c>
      <c r="R131" s="202" t="s">
        <v>82</v>
      </c>
      <c r="S131" s="30"/>
      <c r="T131" s="36"/>
      <c r="U131" s="36"/>
      <c r="V131" s="29"/>
      <c r="W131" s="26"/>
      <c r="X131" s="210"/>
      <c r="Y131" s="242"/>
    </row>
    <row r="132" spans="2:25" ht="12.75">
      <c r="B132" s="131" t="s">
        <v>190</v>
      </c>
      <c r="C132" s="132" t="s">
        <v>191</v>
      </c>
      <c r="D132" s="244">
        <v>227</v>
      </c>
      <c r="E132" s="40" t="s">
        <v>11</v>
      </c>
      <c r="F132" s="46">
        <v>1525.55</v>
      </c>
      <c r="G132" s="46">
        <v>12.69</v>
      </c>
      <c r="H132" s="54">
        <v>72.27</v>
      </c>
      <c r="I132" s="54">
        <v>1040</v>
      </c>
      <c r="J132" s="175">
        <v>37698</v>
      </c>
      <c r="K132" s="198"/>
      <c r="L132" s="58">
        <v>1520.76</v>
      </c>
      <c r="M132" s="46">
        <v>14.8</v>
      </c>
      <c r="N132" s="46">
        <v>950</v>
      </c>
      <c r="O132" s="152"/>
      <c r="P132" s="266"/>
      <c r="Q132" s="223"/>
      <c r="R132" s="164"/>
      <c r="S132" s="31"/>
      <c r="T132" s="12"/>
      <c r="U132" s="12"/>
      <c r="V132" s="6"/>
      <c r="W132" s="17"/>
      <c r="X132" s="209"/>
      <c r="Y132" s="182"/>
    </row>
    <row r="133" spans="2:25" ht="12.75">
      <c r="B133" s="131" t="s">
        <v>192</v>
      </c>
      <c r="C133" s="132" t="s">
        <v>193</v>
      </c>
      <c r="D133" s="244">
        <v>228</v>
      </c>
      <c r="E133" s="40" t="s">
        <v>12</v>
      </c>
      <c r="F133" s="47">
        <v>1519.58</v>
      </c>
      <c r="G133" s="47">
        <v>12.67</v>
      </c>
      <c r="H133" s="55">
        <v>73.55</v>
      </c>
      <c r="I133" s="55">
        <v>1040</v>
      </c>
      <c r="J133" s="184">
        <v>37692</v>
      </c>
      <c r="K133" s="201"/>
      <c r="L133" s="61">
        <v>1521.68</v>
      </c>
      <c r="M133" s="47">
        <v>15</v>
      </c>
      <c r="N133" s="47">
        <v>950</v>
      </c>
      <c r="O133" s="146">
        <v>8.5</v>
      </c>
      <c r="P133" s="167">
        <v>4.3</v>
      </c>
      <c r="Q133" s="224"/>
      <c r="R133" s="146"/>
      <c r="S133" s="31"/>
      <c r="T133" s="32"/>
      <c r="U133" s="32"/>
      <c r="W133" s="17"/>
      <c r="X133" s="224"/>
      <c r="Y133" s="182"/>
    </row>
    <row r="134" spans="2:25" ht="13.5" thickBot="1">
      <c r="B134" s="135" t="s">
        <v>194</v>
      </c>
      <c r="C134" s="143" t="s">
        <v>195</v>
      </c>
      <c r="D134" s="245">
        <v>229</v>
      </c>
      <c r="E134" s="41" t="s">
        <v>13</v>
      </c>
      <c r="F134" s="48">
        <v>1531.47</v>
      </c>
      <c r="G134" s="48">
        <v>12.7</v>
      </c>
      <c r="H134" s="56">
        <v>68.89</v>
      </c>
      <c r="I134" s="56">
        <v>1040</v>
      </c>
      <c r="J134" s="190">
        <v>37700</v>
      </c>
      <c r="K134" s="200"/>
      <c r="L134" s="59">
        <v>1521.55</v>
      </c>
      <c r="M134" s="48">
        <v>14.7</v>
      </c>
      <c r="N134" s="48">
        <v>950</v>
      </c>
      <c r="O134" s="22"/>
      <c r="P134" s="22"/>
      <c r="Q134" s="212"/>
      <c r="R134" s="21"/>
      <c r="S134" s="33"/>
      <c r="T134" s="18"/>
      <c r="U134" s="18"/>
      <c r="V134" s="22"/>
      <c r="W134" s="22"/>
      <c r="X134" s="207"/>
      <c r="Y134" s="237"/>
    </row>
    <row r="135" spans="1:25" ht="18" thickBot="1" thickTop="1">
      <c r="A135" s="44" t="s">
        <v>206</v>
      </c>
      <c r="B135" s="140"/>
      <c r="C135" s="141"/>
      <c r="D135" s="265">
        <v>3001</v>
      </c>
      <c r="E135" s="40" t="s">
        <v>10</v>
      </c>
      <c r="F135" s="63"/>
      <c r="G135" s="63"/>
      <c r="H135" s="106"/>
      <c r="I135" s="106"/>
      <c r="J135" s="191"/>
      <c r="K135" s="202" t="s">
        <v>82</v>
      </c>
      <c r="L135" s="60"/>
      <c r="M135" s="63"/>
      <c r="N135" s="63"/>
      <c r="O135" s="146"/>
      <c r="P135" s="166"/>
      <c r="Q135" s="210"/>
      <c r="R135" s="202" t="s">
        <v>82</v>
      </c>
      <c r="S135" s="30"/>
      <c r="T135" s="36"/>
      <c r="U135" s="36"/>
      <c r="V135" s="29"/>
      <c r="W135" s="26"/>
      <c r="X135" s="210"/>
      <c r="Y135" s="242"/>
    </row>
    <row r="136" spans="2:25" ht="13.5" thickBot="1">
      <c r="B136" s="131"/>
      <c r="C136" s="132"/>
      <c r="D136" s="265">
        <v>3002</v>
      </c>
      <c r="E136" s="40" t="s">
        <v>11</v>
      </c>
      <c r="F136" s="46"/>
      <c r="G136" s="46"/>
      <c r="H136" s="54"/>
      <c r="I136" s="54"/>
      <c r="J136" s="175"/>
      <c r="K136" s="198"/>
      <c r="L136" s="58"/>
      <c r="M136" s="46"/>
      <c r="N136" s="46"/>
      <c r="O136" s="152"/>
      <c r="P136" s="152"/>
      <c r="Q136" s="223"/>
      <c r="R136" s="164"/>
      <c r="S136" s="31"/>
      <c r="T136" s="12"/>
      <c r="U136" s="12"/>
      <c r="V136" s="6"/>
      <c r="W136" s="17"/>
      <c r="X136" s="209"/>
      <c r="Y136" s="182"/>
    </row>
    <row r="137" spans="2:25" ht="13.5" thickTop="1">
      <c r="B137" s="131"/>
      <c r="C137" s="132"/>
      <c r="D137" s="265">
        <v>3003</v>
      </c>
      <c r="E137" s="40" t="s">
        <v>12</v>
      </c>
      <c r="F137" s="47"/>
      <c r="G137" s="47"/>
      <c r="H137" s="55"/>
      <c r="I137" s="55"/>
      <c r="J137" s="184"/>
      <c r="K137" s="201"/>
      <c r="L137" s="61"/>
      <c r="M137" s="47"/>
      <c r="N137" s="47"/>
      <c r="O137" s="146"/>
      <c r="P137" s="166"/>
      <c r="Q137" s="224"/>
      <c r="R137" s="146"/>
      <c r="S137" s="31"/>
      <c r="T137" s="32"/>
      <c r="U137" s="32"/>
      <c r="W137" s="17"/>
      <c r="X137" s="224"/>
      <c r="Y137" s="182"/>
    </row>
    <row r="138" spans="2:25" ht="13.5" thickBot="1">
      <c r="B138" s="135"/>
      <c r="C138" s="143"/>
      <c r="D138" s="267">
        <v>3004</v>
      </c>
      <c r="E138" s="41" t="s">
        <v>13</v>
      </c>
      <c r="F138" s="48"/>
      <c r="G138" s="48"/>
      <c r="H138" s="56"/>
      <c r="I138" s="56"/>
      <c r="J138" s="190"/>
      <c r="K138" s="200"/>
      <c r="L138" s="59"/>
      <c r="M138" s="48"/>
      <c r="N138" s="48"/>
      <c r="O138" s="22"/>
      <c r="P138" s="22"/>
      <c r="Q138" s="212"/>
      <c r="R138" s="21"/>
      <c r="S138" s="33"/>
      <c r="T138" s="18"/>
      <c r="U138" s="18"/>
      <c r="V138" s="22"/>
      <c r="W138" s="22"/>
      <c r="X138" s="207"/>
      <c r="Y138" s="237"/>
    </row>
    <row r="139" spans="1:25" ht="18" thickBot="1" thickTop="1">
      <c r="A139" s="44" t="s">
        <v>207</v>
      </c>
      <c r="B139" s="140"/>
      <c r="C139" s="141"/>
      <c r="D139" s="268">
        <v>3005</v>
      </c>
      <c r="E139" s="40" t="s">
        <v>10</v>
      </c>
      <c r="F139" s="63"/>
      <c r="G139" s="63"/>
      <c r="H139" s="106"/>
      <c r="I139" s="106"/>
      <c r="J139" s="191"/>
      <c r="K139" s="202"/>
      <c r="L139" s="60"/>
      <c r="M139" s="63"/>
      <c r="N139" s="63"/>
      <c r="O139" s="146"/>
      <c r="P139" s="166"/>
      <c r="Q139" s="210"/>
      <c r="R139" s="202"/>
      <c r="S139" s="30"/>
      <c r="T139" s="36"/>
      <c r="U139" s="36"/>
      <c r="V139" s="29"/>
      <c r="W139" s="26"/>
      <c r="X139" s="210"/>
      <c r="Y139" s="242"/>
    </row>
    <row r="140" spans="2:25" ht="13.5" thickBot="1">
      <c r="B140" s="131"/>
      <c r="C140" s="132"/>
      <c r="D140" s="269">
        <v>3006</v>
      </c>
      <c r="E140" s="40" t="s">
        <v>11</v>
      </c>
      <c r="F140" s="46"/>
      <c r="G140" s="46"/>
      <c r="H140" s="54"/>
      <c r="I140" s="54"/>
      <c r="J140" s="175"/>
      <c r="K140" s="198"/>
      <c r="L140" s="58"/>
      <c r="M140" s="46"/>
      <c r="N140" s="46"/>
      <c r="O140" s="152"/>
      <c r="P140" s="152"/>
      <c r="Q140" s="223"/>
      <c r="R140" s="164"/>
      <c r="S140" s="31"/>
      <c r="T140" s="12"/>
      <c r="U140" s="12"/>
      <c r="V140" s="6"/>
      <c r="W140" s="17"/>
      <c r="X140" s="209"/>
      <c r="Y140" s="182"/>
    </row>
    <row r="141" spans="2:25" ht="13.5" thickTop="1">
      <c r="B141" s="131"/>
      <c r="C141" s="132"/>
      <c r="D141" s="269">
        <v>3007</v>
      </c>
      <c r="E141" s="40" t="s">
        <v>12</v>
      </c>
      <c r="F141" s="47"/>
      <c r="G141" s="47"/>
      <c r="H141" s="55"/>
      <c r="I141" s="55"/>
      <c r="J141" s="184"/>
      <c r="K141" s="201"/>
      <c r="L141" s="61"/>
      <c r="M141" s="47"/>
      <c r="N141" s="47"/>
      <c r="O141" s="146"/>
      <c r="P141" s="166"/>
      <c r="Q141" s="224"/>
      <c r="R141" s="146"/>
      <c r="S141" s="31"/>
      <c r="T141" s="32"/>
      <c r="U141" s="32"/>
      <c r="W141" s="17"/>
      <c r="X141" s="224"/>
      <c r="Y141" s="182"/>
    </row>
    <row r="142" spans="2:25" ht="13.5" thickBot="1">
      <c r="B142" s="135"/>
      <c r="C142" s="143"/>
      <c r="D142" s="270">
        <v>3008</v>
      </c>
      <c r="E142" s="41" t="s">
        <v>13</v>
      </c>
      <c r="F142" s="48"/>
      <c r="G142" s="48"/>
      <c r="H142" s="56"/>
      <c r="I142" s="56"/>
      <c r="J142" s="190"/>
      <c r="K142" s="200"/>
      <c r="L142" s="59"/>
      <c r="M142" s="48"/>
      <c r="N142" s="48"/>
      <c r="O142" s="22"/>
      <c r="P142" s="22"/>
      <c r="Q142" s="212"/>
      <c r="R142" s="21"/>
      <c r="S142" s="33"/>
      <c r="T142" s="18"/>
      <c r="U142" s="18"/>
      <c r="V142" s="22"/>
      <c r="W142" s="22"/>
      <c r="X142" s="207"/>
      <c r="Y142" s="237"/>
    </row>
    <row r="143" spans="1:25" ht="18" thickBot="1" thickTop="1">
      <c r="A143" s="44" t="s">
        <v>208</v>
      </c>
      <c r="B143" s="140"/>
      <c r="C143" s="141"/>
      <c r="D143" s="265">
        <v>3009</v>
      </c>
      <c r="E143" s="40" t="s">
        <v>10</v>
      </c>
      <c r="F143" s="63"/>
      <c r="G143" s="63"/>
      <c r="H143" s="106"/>
      <c r="I143" s="106"/>
      <c r="J143" s="191"/>
      <c r="K143" s="202"/>
      <c r="L143" s="60"/>
      <c r="M143" s="63"/>
      <c r="N143" s="63"/>
      <c r="O143" s="146"/>
      <c r="P143" s="166"/>
      <c r="Q143" s="210"/>
      <c r="R143" s="202"/>
      <c r="S143" s="30"/>
      <c r="T143" s="36"/>
      <c r="U143" s="36"/>
      <c r="V143" s="29"/>
      <c r="W143" s="26"/>
      <c r="X143" s="210"/>
      <c r="Y143" s="242"/>
    </row>
    <row r="144" spans="2:25" ht="13.5" thickBot="1">
      <c r="B144" s="131"/>
      <c r="C144" s="132"/>
      <c r="D144" s="265">
        <v>3010</v>
      </c>
      <c r="E144" s="40" t="s">
        <v>11</v>
      </c>
      <c r="F144" s="46"/>
      <c r="G144" s="46"/>
      <c r="H144" s="54"/>
      <c r="I144" s="54"/>
      <c r="J144" s="175"/>
      <c r="K144" s="198"/>
      <c r="L144" s="58"/>
      <c r="M144" s="46"/>
      <c r="N144" s="46"/>
      <c r="O144" s="152"/>
      <c r="P144" s="152"/>
      <c r="Q144" s="223"/>
      <c r="R144" s="164"/>
      <c r="S144" s="31"/>
      <c r="T144" s="12"/>
      <c r="U144" s="12"/>
      <c r="V144" s="6"/>
      <c r="W144" s="17"/>
      <c r="X144" s="209"/>
      <c r="Y144" s="182"/>
    </row>
    <row r="145" spans="2:25" ht="13.5" thickTop="1">
      <c r="B145" s="131"/>
      <c r="C145" s="132"/>
      <c r="D145" s="265">
        <v>3011</v>
      </c>
      <c r="E145" s="40" t="s">
        <v>12</v>
      </c>
      <c r="F145" s="47"/>
      <c r="G145" s="47"/>
      <c r="H145" s="55"/>
      <c r="I145" s="55"/>
      <c r="J145" s="184"/>
      <c r="K145" s="201"/>
      <c r="L145" s="61"/>
      <c r="M145" s="47"/>
      <c r="N145" s="47"/>
      <c r="O145" s="146"/>
      <c r="P145" s="166"/>
      <c r="Q145" s="224"/>
      <c r="R145" s="146"/>
      <c r="S145" s="31"/>
      <c r="T145" s="32"/>
      <c r="U145" s="32"/>
      <c r="W145" s="17"/>
      <c r="X145" s="224"/>
      <c r="Y145" s="182"/>
    </row>
    <row r="146" spans="2:25" ht="13.5" thickBot="1">
      <c r="B146" s="135"/>
      <c r="C146" s="143"/>
      <c r="D146" s="267">
        <v>3012</v>
      </c>
      <c r="E146" s="41" t="s">
        <v>13</v>
      </c>
      <c r="F146" s="48"/>
      <c r="G146" s="48"/>
      <c r="H146" s="56"/>
      <c r="I146" s="56"/>
      <c r="J146" s="190"/>
      <c r="K146" s="200"/>
      <c r="L146" s="59"/>
      <c r="M146" s="48"/>
      <c r="N146" s="48"/>
      <c r="O146" s="22"/>
      <c r="P146" s="22"/>
      <c r="Q146" s="212"/>
      <c r="R146" s="21"/>
      <c r="S146" s="33"/>
      <c r="T146" s="18"/>
      <c r="U146" s="18"/>
      <c r="V146" s="22"/>
      <c r="W146" s="22"/>
      <c r="X146" s="207"/>
      <c r="Y146" s="237"/>
    </row>
    <row r="147" spans="1:25" ht="18" thickBot="1" thickTop="1">
      <c r="A147" s="44" t="s">
        <v>209</v>
      </c>
      <c r="B147" s="140" t="s">
        <v>213</v>
      </c>
      <c r="C147" s="141" t="s">
        <v>214</v>
      </c>
      <c r="D147" s="268">
        <v>3013</v>
      </c>
      <c r="E147" s="40" t="s">
        <v>10</v>
      </c>
      <c r="F147" s="63">
        <v>1522.63</v>
      </c>
      <c r="G147" s="63">
        <v>12.62</v>
      </c>
      <c r="H147" s="106">
        <v>70.59</v>
      </c>
      <c r="I147" s="106">
        <v>992</v>
      </c>
      <c r="J147" s="175">
        <v>37718</v>
      </c>
      <c r="K147" s="176" t="s">
        <v>82</v>
      </c>
      <c r="L147" s="60">
        <v>1536.6</v>
      </c>
      <c r="M147" s="63">
        <v>11</v>
      </c>
      <c r="N147" s="63">
        <v>940</v>
      </c>
      <c r="O147" s="146">
        <v>7.5</v>
      </c>
      <c r="P147" s="166">
        <v>5</v>
      </c>
      <c r="Q147" s="210">
        <v>37753</v>
      </c>
      <c r="R147" s="202" t="s">
        <v>82</v>
      </c>
      <c r="S147" s="30"/>
      <c r="T147" s="36"/>
      <c r="U147" s="36"/>
      <c r="V147" s="29"/>
      <c r="W147" s="26"/>
      <c r="X147" s="210"/>
      <c r="Y147" s="242"/>
    </row>
    <row r="148" spans="2:25" ht="12.75">
      <c r="B148" s="131" t="s">
        <v>215</v>
      </c>
      <c r="C148" s="132" t="s">
        <v>216</v>
      </c>
      <c r="D148" s="269">
        <v>3014</v>
      </c>
      <c r="E148" s="40" t="s">
        <v>11</v>
      </c>
      <c r="F148" s="46">
        <v>1522.92</v>
      </c>
      <c r="G148" s="46">
        <v>12.63</v>
      </c>
      <c r="H148" s="54">
        <v>74.53</v>
      </c>
      <c r="I148" s="54">
        <v>992</v>
      </c>
      <c r="J148" s="175">
        <v>37719</v>
      </c>
      <c r="K148" s="198"/>
      <c r="L148" s="58">
        <v>1536.34</v>
      </c>
      <c r="M148" s="46">
        <v>10.9</v>
      </c>
      <c r="N148" s="46">
        <v>940</v>
      </c>
      <c r="O148" s="152"/>
      <c r="P148" s="266"/>
      <c r="Q148" s="223"/>
      <c r="R148" s="164"/>
      <c r="S148" s="31"/>
      <c r="T148" s="12"/>
      <c r="U148" s="12"/>
      <c r="V148" s="6"/>
      <c r="W148" s="17"/>
      <c r="X148" s="209"/>
      <c r="Y148" s="182"/>
    </row>
    <row r="149" spans="2:25" ht="12.75">
      <c r="B149" s="131" t="s">
        <v>217</v>
      </c>
      <c r="C149" s="132" t="s">
        <v>218</v>
      </c>
      <c r="D149" s="269">
        <v>3015</v>
      </c>
      <c r="E149" s="40" t="s">
        <v>12</v>
      </c>
      <c r="F149" s="47">
        <v>1522.65</v>
      </c>
      <c r="G149" s="47">
        <v>12.65</v>
      </c>
      <c r="H149" s="55">
        <v>68.79</v>
      </c>
      <c r="I149" s="55">
        <v>992</v>
      </c>
      <c r="J149" s="175">
        <v>37720</v>
      </c>
      <c r="K149" s="201"/>
      <c r="L149" s="61">
        <v>1537.32</v>
      </c>
      <c r="M149" s="47">
        <v>11.1</v>
      </c>
      <c r="N149" s="47">
        <v>940</v>
      </c>
      <c r="O149" s="146">
        <v>8</v>
      </c>
      <c r="P149" s="167">
        <v>5</v>
      </c>
      <c r="Q149" s="224"/>
      <c r="R149" s="146"/>
      <c r="S149" s="31"/>
      <c r="T149" s="32"/>
      <c r="U149" s="32"/>
      <c r="W149" s="17"/>
      <c r="X149" s="224"/>
      <c r="Y149" s="182"/>
    </row>
    <row r="150" spans="2:25" ht="13.5" thickBot="1">
      <c r="B150" s="135" t="s">
        <v>219</v>
      </c>
      <c r="C150" s="143" t="s">
        <v>220</v>
      </c>
      <c r="D150" s="270">
        <v>3016</v>
      </c>
      <c r="E150" s="41" t="s">
        <v>13</v>
      </c>
      <c r="F150" s="48">
        <v>1523.42</v>
      </c>
      <c r="G150" s="48">
        <v>12.69</v>
      </c>
      <c r="H150" s="56">
        <v>65.19</v>
      </c>
      <c r="I150" s="56">
        <v>996</v>
      </c>
      <c r="J150" s="190">
        <v>37720</v>
      </c>
      <c r="K150" s="200"/>
      <c r="L150" s="59">
        <v>1536.91</v>
      </c>
      <c r="M150" s="48">
        <v>10.9</v>
      </c>
      <c r="N150" s="48">
        <v>940</v>
      </c>
      <c r="O150" s="22" t="s">
        <v>212</v>
      </c>
      <c r="P150" s="22"/>
      <c r="Q150" s="212"/>
      <c r="R150" s="21"/>
      <c r="S150" s="33"/>
      <c r="T150" s="18"/>
      <c r="U150" s="18"/>
      <c r="V150" s="22"/>
      <c r="W150" s="22"/>
      <c r="X150" s="207"/>
      <c r="Y150" s="237"/>
    </row>
    <row r="151" spans="1:25" ht="18" thickBot="1" thickTop="1">
      <c r="A151" s="44" t="s">
        <v>210</v>
      </c>
      <c r="B151" s="140"/>
      <c r="C151" s="141"/>
      <c r="D151" s="268">
        <v>3017</v>
      </c>
      <c r="E151" s="40"/>
      <c r="F151" s="63"/>
      <c r="G151" s="63"/>
      <c r="H151" s="106"/>
      <c r="I151" s="106"/>
      <c r="J151" s="191"/>
      <c r="K151" s="202"/>
      <c r="L151" s="60"/>
      <c r="M151" s="63"/>
      <c r="N151" s="63"/>
      <c r="O151" s="146"/>
      <c r="P151" s="166"/>
      <c r="Q151" s="210"/>
      <c r="R151" s="202"/>
      <c r="S151" s="30"/>
      <c r="T151" s="36"/>
      <c r="U151" s="36"/>
      <c r="V151" s="29"/>
      <c r="W151" s="26"/>
      <c r="X151" s="210"/>
      <c r="Y151" s="242"/>
    </row>
    <row r="152" spans="2:25" ht="13.5" thickBot="1">
      <c r="B152" s="131"/>
      <c r="C152" s="132"/>
      <c r="D152" s="269">
        <v>3018</v>
      </c>
      <c r="E152" s="40"/>
      <c r="F152" s="46"/>
      <c r="G152" s="46"/>
      <c r="H152" s="54"/>
      <c r="I152" s="54"/>
      <c r="J152" s="175"/>
      <c r="K152" s="198"/>
      <c r="L152" s="58"/>
      <c r="M152" s="46"/>
      <c r="N152" s="46"/>
      <c r="O152" s="152"/>
      <c r="P152" s="152"/>
      <c r="Q152" s="223"/>
      <c r="R152" s="164"/>
      <c r="S152" s="31"/>
      <c r="T152" s="12"/>
      <c r="U152" s="12"/>
      <c r="V152" s="6"/>
      <c r="W152" s="17"/>
      <c r="X152" s="209"/>
      <c r="Y152" s="182"/>
    </row>
    <row r="153" spans="2:25" ht="13.5" thickTop="1">
      <c r="B153" s="131"/>
      <c r="C153" s="132"/>
      <c r="D153" s="269">
        <v>3019</v>
      </c>
      <c r="E153" s="40"/>
      <c r="F153" s="47"/>
      <c r="G153" s="47"/>
      <c r="H153" s="55"/>
      <c r="I153" s="55"/>
      <c r="J153" s="184"/>
      <c r="K153" s="201"/>
      <c r="L153" s="61"/>
      <c r="M153" s="47"/>
      <c r="N153" s="47"/>
      <c r="O153" s="146"/>
      <c r="P153" s="166"/>
      <c r="Q153" s="224"/>
      <c r="R153" s="146"/>
      <c r="S153" s="31"/>
      <c r="T153" s="32"/>
      <c r="U153" s="32"/>
      <c r="W153" s="17"/>
      <c r="X153" s="224"/>
      <c r="Y153" s="182"/>
    </row>
    <row r="154" spans="2:25" ht="13.5" thickBot="1">
      <c r="B154" s="135"/>
      <c r="C154" s="143"/>
      <c r="D154" s="270">
        <v>3020</v>
      </c>
      <c r="E154" s="41"/>
      <c r="F154" s="48"/>
      <c r="G154" s="48"/>
      <c r="H154" s="56"/>
      <c r="I154" s="56"/>
      <c r="J154" s="190"/>
      <c r="K154" s="200"/>
      <c r="L154" s="59"/>
      <c r="M154" s="48"/>
      <c r="N154" s="48"/>
      <c r="O154" s="22"/>
      <c r="P154" s="22"/>
      <c r="Q154" s="212"/>
      <c r="R154" s="21"/>
      <c r="S154" s="33"/>
      <c r="T154" s="18"/>
      <c r="U154" s="18"/>
      <c r="V154" s="22"/>
      <c r="W154" s="22"/>
      <c r="X154" s="207"/>
      <c r="Y154" s="237"/>
    </row>
    <row r="155" spans="1:25" ht="18" thickBot="1" thickTop="1">
      <c r="A155" s="44" t="s">
        <v>211</v>
      </c>
      <c r="B155" s="140"/>
      <c r="C155" s="141"/>
      <c r="D155" s="268">
        <v>3021</v>
      </c>
      <c r="E155" s="40"/>
      <c r="F155" s="63"/>
      <c r="G155" s="63"/>
      <c r="H155" s="106"/>
      <c r="I155" s="106"/>
      <c r="J155" s="191"/>
      <c r="K155" s="202"/>
      <c r="L155" s="60"/>
      <c r="M155" s="63"/>
      <c r="N155" s="63"/>
      <c r="O155" s="146"/>
      <c r="P155" s="166"/>
      <c r="Q155" s="210"/>
      <c r="R155" s="202"/>
      <c r="S155" s="30"/>
      <c r="T155" s="36"/>
      <c r="U155" s="36"/>
      <c r="V155" s="29"/>
      <c r="W155" s="26"/>
      <c r="X155" s="210"/>
      <c r="Y155" s="242"/>
    </row>
    <row r="156" spans="2:25" ht="13.5" thickBot="1">
      <c r="B156" s="131"/>
      <c r="C156" s="132"/>
      <c r="D156" s="269">
        <v>3022</v>
      </c>
      <c r="E156" s="40"/>
      <c r="F156" s="46"/>
      <c r="G156" s="46"/>
      <c r="H156" s="54"/>
      <c r="I156" s="54"/>
      <c r="J156" s="175"/>
      <c r="K156" s="198"/>
      <c r="L156" s="58"/>
      <c r="M156" s="46"/>
      <c r="N156" s="46"/>
      <c r="O156" s="152"/>
      <c r="P156" s="152"/>
      <c r="Q156" s="223"/>
      <c r="R156" s="164"/>
      <c r="S156" s="31"/>
      <c r="T156" s="12"/>
      <c r="U156" s="12"/>
      <c r="V156" s="6"/>
      <c r="W156" s="17"/>
      <c r="X156" s="209"/>
      <c r="Y156" s="182"/>
    </row>
    <row r="157" spans="2:25" ht="13.5" thickTop="1">
      <c r="B157" s="131"/>
      <c r="C157" s="132"/>
      <c r="D157" s="269">
        <v>3023</v>
      </c>
      <c r="E157" s="40"/>
      <c r="F157" s="47"/>
      <c r="G157" s="47"/>
      <c r="H157" s="55"/>
      <c r="I157" s="55"/>
      <c r="J157" s="184"/>
      <c r="K157" s="201"/>
      <c r="L157" s="61"/>
      <c r="M157" s="47"/>
      <c r="N157" s="47"/>
      <c r="O157" s="146"/>
      <c r="P157" s="166"/>
      <c r="Q157" s="224"/>
      <c r="R157" s="146"/>
      <c r="S157" s="31"/>
      <c r="T157" s="32"/>
      <c r="U157" s="32"/>
      <c r="W157" s="17"/>
      <c r="X157" s="224"/>
      <c r="Y157" s="182"/>
    </row>
    <row r="158" spans="2:25" ht="13.5" thickBot="1">
      <c r="B158" s="135"/>
      <c r="C158" s="143"/>
      <c r="D158" s="270">
        <v>3024</v>
      </c>
      <c r="E158" s="41"/>
      <c r="F158" s="48"/>
      <c r="G158" s="48"/>
      <c r="H158" s="56"/>
      <c r="I158" s="56"/>
      <c r="J158" s="190"/>
      <c r="K158" s="200"/>
      <c r="L158" s="59"/>
      <c r="M158" s="48"/>
      <c r="N158" s="48"/>
      <c r="O158" s="22"/>
      <c r="P158" s="22"/>
      <c r="Q158" s="212"/>
      <c r="R158" s="21"/>
      <c r="S158" s="33"/>
      <c r="T158" s="18"/>
      <c r="U158" s="18"/>
      <c r="V158" s="22"/>
      <c r="W158" s="22"/>
      <c r="X158" s="207"/>
      <c r="Y158" s="237"/>
    </row>
    <row r="159" ht="13.5" thickTop="1">
      <c r="D159" s="268">
        <v>3025</v>
      </c>
    </row>
    <row r="160" ht="12.75">
      <c r="D160" s="269">
        <v>3026</v>
      </c>
    </row>
    <row r="161" ht="12.75">
      <c r="D161" s="269">
        <v>3027</v>
      </c>
    </row>
    <row r="162" ht="13.5" thickBot="1">
      <c r="D162" s="270">
        <v>3028</v>
      </c>
    </row>
    <row r="163" ht="13.5" thickTop="1">
      <c r="D163" s="268">
        <v>3029</v>
      </c>
    </row>
    <row r="164" ht="12.75">
      <c r="D164" s="269">
        <v>3030</v>
      </c>
    </row>
    <row r="165" ht="12.75">
      <c r="D165" s="269">
        <v>3031</v>
      </c>
    </row>
    <row r="166" ht="13.5" thickBot="1">
      <c r="D166" s="270">
        <v>3032</v>
      </c>
    </row>
    <row r="167" ht="13.5" thickTop="1">
      <c r="D167" s="268">
        <v>3033</v>
      </c>
    </row>
    <row r="168" ht="12.75">
      <c r="D168" s="269">
        <v>3034</v>
      </c>
    </row>
    <row r="169" ht="12.75">
      <c r="D169" s="269">
        <v>3035</v>
      </c>
    </row>
    <row r="170" ht="13.5" thickBot="1">
      <c r="D170" s="270">
        <v>3036</v>
      </c>
    </row>
    <row r="171" ht="13.5" thickTop="1">
      <c r="D171" s="268">
        <v>3037</v>
      </c>
    </row>
    <row r="172" ht="12.75">
      <c r="D172" s="269">
        <v>3038</v>
      </c>
    </row>
    <row r="173" ht="12.75">
      <c r="D173" s="269">
        <v>3039</v>
      </c>
    </row>
    <row r="174" ht="13.5" thickBot="1">
      <c r="D174" s="270">
        <v>3040</v>
      </c>
    </row>
    <row r="175" ht="13.5" thickTop="1">
      <c r="D175" s="268">
        <v>3041</v>
      </c>
    </row>
    <row r="176" ht="12.75">
      <c r="D176" s="269">
        <v>3042</v>
      </c>
    </row>
    <row r="177" ht="12.75">
      <c r="D177" s="269">
        <v>3043</v>
      </c>
    </row>
    <row r="178" ht="13.5" thickBot="1">
      <c r="D178" s="270">
        <v>3044</v>
      </c>
    </row>
    <row r="179" ht="13.5" thickTop="1">
      <c r="D179" s="268">
        <v>3045</v>
      </c>
    </row>
    <row r="180" ht="12.75">
      <c r="D180" s="269">
        <v>3046</v>
      </c>
    </row>
    <row r="181" ht="12.75">
      <c r="D181" s="269">
        <v>3047</v>
      </c>
    </row>
    <row r="182" ht="13.5" thickBot="1">
      <c r="D182" s="270">
        <v>3048</v>
      </c>
    </row>
    <row r="183" ht="13.5" thickTop="1">
      <c r="D183" s="268">
        <v>3049</v>
      </c>
    </row>
    <row r="184" ht="12.75">
      <c r="D184" s="269">
        <v>3050</v>
      </c>
    </row>
    <row r="185" ht="12.75">
      <c r="D185" s="269">
        <v>3051</v>
      </c>
    </row>
    <row r="186" ht="13.5" thickBot="1">
      <c r="D186" s="270">
        <v>3052</v>
      </c>
    </row>
    <row r="187" ht="13.5" thickTop="1">
      <c r="D187" s="268">
        <v>3053</v>
      </c>
    </row>
    <row r="188" ht="12.75">
      <c r="D188" s="269">
        <v>3054</v>
      </c>
    </row>
    <row r="189" ht="12.75">
      <c r="D189" s="269">
        <v>3055</v>
      </c>
    </row>
    <row r="190" ht="13.5" thickBot="1">
      <c r="D190" s="270">
        <v>3056</v>
      </c>
    </row>
    <row r="191" ht="13.5" thickTop="1">
      <c r="D191" s="268">
        <v>3057</v>
      </c>
    </row>
    <row r="192" ht="12.75">
      <c r="D192" s="271">
        <v>3058</v>
      </c>
    </row>
    <row r="193" ht="12.75">
      <c r="D193" s="272">
        <v>3059</v>
      </c>
    </row>
    <row r="194" ht="13.5" thickBot="1">
      <c r="D194" s="270">
        <v>3060</v>
      </c>
    </row>
    <row r="195" ht="13.5" thickTop="1"/>
  </sheetData>
  <printOptions/>
  <pageMargins left="0.15" right="0.46" top="0.93" bottom="0.39" header="0.14" footer="0.13"/>
  <pageSetup horizontalDpi="300" verticalDpi="300" orientation="landscape" paperSize="9" scale="60" r:id="rId2"/>
  <headerFooter alignWithMargins="0">
    <oddFooter>&amp;RjR-LHC/MAS</oddFooter>
  </headerFooter>
  <rowBreaks count="2" manualBreakCount="2">
    <brk id="47" max="25" man="1"/>
    <brk id="94" max="25" man="1"/>
  </rowBreaks>
  <colBreaks count="1" manualBreakCount="1">
    <brk id="26" max="14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2003-05-28T10:39:09Z</cp:lastPrinted>
  <dcterms:created xsi:type="dcterms:W3CDTF">2001-02-02T08:13:10Z</dcterms:created>
  <dcterms:modified xsi:type="dcterms:W3CDTF">2003-06-12T12:27:15Z</dcterms:modified>
  <cp:category/>
  <cp:version/>
  <cp:contentType/>
  <cp:contentStatus/>
</cp:coreProperties>
</file>