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037P" sheetId="1" r:id="rId1"/>
  </sheets>
  <definedNames>
    <definedName name="_xlnm.Print_Area" localSheetId="0">'N-3037P'!$A$1:$H$76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<sst xmlns="http://schemas.openxmlformats.org/spreadsheetml/2006/main" count="149" uniqueCount="116">
  <si>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</si>
  <si>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</si>
  <si>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</si>
  <si>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</si>
  <si>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</si>
  <si>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</si>
  <si>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</si>
  <si>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</si>
  <si>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</si>
  <si>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</si>
  <si>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</si>
  <si>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</si>
  <si>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</si>
  <si>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</si>
  <si>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</si>
  <si>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</si>
  <si>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</si>
  <si>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</si>
  <si>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</si>
  <si>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</si>
  <si>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</si>
  <si>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</si>
  <si>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</si>
  <si>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N-3037IA</t>
  </si>
  <si>
    <t>BNN SERIAL NUMBER OUTER LAYER :</t>
  </si>
  <si>
    <t>N-3037E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</si>
  <si>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</si>
  <si>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</si>
  <si>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</si>
  <si>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</si>
  <si>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</si>
  <si>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</si>
  <si>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</si>
  <si>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</si>
  <si>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</si>
  <si>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</si>
  <si>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</si>
  <si>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</si>
  <si>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</si>
  <si>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</si>
  <si>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HCMB__A046-01B10311A</t>
  </si>
  <si>
    <t>Serial Number "I" :</t>
  </si>
  <si>
    <t>Cable  "O"   Number :</t>
  </si>
  <si>
    <t>HCMB__A047-02K09701A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</si>
  <si>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</si>
  <si>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</si>
  <si>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</si>
  <si>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</si>
  <si>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</si>
  <si>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</si>
  <si>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</si>
  <si>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</si>
  <si>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</si>
  <si>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</si>
  <si>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</si>
  <si>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</si>
  <si>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</si>
  <si>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</si>
  <si>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</si>
  <si>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</si>
  <si>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</si>
  <si>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</si>
  <si>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</si>
  <si>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</si>
  <si>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</si>
  <si>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</si>
  <si>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</si>
  <si>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</si>
  <si>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</si>
  <si>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</si>
  <si>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</si>
  <si>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</si>
  <si>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</si>
  <si>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17.09.03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</si>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</sst>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7I" xfId="19"/>
    <cellStyle name="Dezimal_CF0013_C__N-3037I" xfId="20"/>
    <cellStyle name="Percent" xfId="21"/>
    <cellStyle name="Währung [0]_CF0013_C__N-3037I" xfId="22"/>
    <cellStyle name="Währung_CF0013_C__N-30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CF0015_C__N-3037P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37881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E:\PartitionD\Data_serie\Serie_03_F489\Poles_Tb\[HCMB__A010_03-003037P.xls]N-3037P</v>
      </c>
      <c r="D16" s="60"/>
      <c r="E16" s="61"/>
      <c r="F16" s="30" t="s">
        <v>38</v>
      </c>
      <c r="G16" s="31"/>
      <c r="H16" s="62">
        <f>IF(C75="","",C75)</f>
        <v>37882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3" t="s">
        <v>40</v>
      </c>
      <c r="E18" s="254"/>
      <c r="F18" s="70" t="s">
        <v>41</v>
      </c>
      <c r="G18" s="71"/>
      <c r="H18" s="72" t="str">
        <f>D12</f>
        <v>N-3037IA</v>
      </c>
    </row>
    <row r="19" spans="1:8" s="7" customFormat="1" ht="15" customHeight="1" thickBot="1">
      <c r="A19" s="73" t="s">
        <v>42</v>
      </c>
      <c r="B19" s="74"/>
      <c r="C19" s="75"/>
      <c r="D19" s="255" t="s">
        <v>43</v>
      </c>
      <c r="E19" s="256"/>
      <c r="F19" s="76" t="s">
        <v>44</v>
      </c>
      <c r="G19" s="77"/>
      <c r="H19" s="78" t="str">
        <f>H12</f>
        <v>N-3037E</v>
      </c>
    </row>
    <row r="20" spans="1:8" s="7" customFormat="1" ht="24.75" customHeight="1" thickBot="1">
      <c r="A20" s="79" t="s">
        <v>45</v>
      </c>
      <c r="E20" s="80" t="s">
        <v>46</v>
      </c>
      <c r="F20" s="257" t="s">
        <v>47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37881</v>
      </c>
      <c r="F22" s="86" t="s">
        <v>50</v>
      </c>
      <c r="G22" s="251" t="s">
        <v>51</v>
      </c>
      <c r="H22" s="252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242000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37882</v>
      </c>
      <c r="F30" s="86" t="s">
        <v>50</v>
      </c>
      <c r="G30" s="251" t="s">
        <v>61</v>
      </c>
      <c r="H30" s="252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24</v>
      </c>
      <c r="C32" s="120" t="s">
        <v>66</v>
      </c>
      <c r="D32" s="121">
        <f>IF(F32="","",IF(ABS(F36-1525)&gt;7.5,"RÜCKSPRACHE!",""))</f>
      </c>
      <c r="E32" s="122"/>
      <c r="F32" s="123">
        <v>1552.8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1552.8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1529.5508274231677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147" t="s">
        <v>73</v>
      </c>
      <c r="F39" s="86" t="s">
        <v>50</v>
      </c>
      <c r="G39" s="251" t="s">
        <v>74</v>
      </c>
      <c r="H39" s="252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75</v>
      </c>
      <c r="I40" s="101"/>
    </row>
    <row r="41" spans="1:9" ht="15" customHeight="1">
      <c r="A41" s="118" t="s">
        <v>65</v>
      </c>
      <c r="B41" s="119">
        <v>23</v>
      </c>
      <c r="C41" s="120" t="s">
        <v>66</v>
      </c>
      <c r="D41" s="121">
        <f>IF(F41="","",IF(ABS(F43-71.83)&gt;7,"RÜCKSPRACHE!",""))</f>
      </c>
      <c r="E41" s="122"/>
      <c r="F41" s="148">
        <v>2.173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76</v>
      </c>
      <c r="C43" s="127"/>
      <c r="D43" s="122"/>
      <c r="E43" s="130"/>
      <c r="F43" s="131">
        <f>((F41/B40)/(1+(0.004*(B41-20))))*1000</f>
        <v>71.57444005270094</v>
      </c>
      <c r="G43" s="93" t="s">
        <v>77</v>
      </c>
      <c r="H43" s="143" t="s">
        <v>78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49</v>
      </c>
      <c r="E46" s="85">
        <v>37882</v>
      </c>
      <c r="F46" s="86" t="s">
        <v>50</v>
      </c>
      <c r="G46" s="251" t="s">
        <v>80</v>
      </c>
      <c r="H46" s="252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8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8"/>
      <c r="B51" s="129" t="s">
        <v>68</v>
      </c>
      <c r="C51" s="167"/>
      <c r="D51" s="169">
        <f>IF(F51="","",IF(ABS(F51-13.6)&gt;0.2,"RÜCKSPRACHE!",""))</f>
      </c>
      <c r="E51" s="170" t="s">
        <v>85</v>
      </c>
      <c r="F51" s="171">
        <v>13.43</v>
      </c>
      <c r="G51" s="172">
        <v>0.54188</v>
      </c>
      <c r="H51" s="161"/>
      <c r="I51" s="173"/>
    </row>
    <row r="52" spans="1:9" ht="2.25" customHeight="1">
      <c r="A52" s="128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86</v>
      </c>
      <c r="F53" s="171">
        <v>13.32</v>
      </c>
      <c r="G53" s="172">
        <v>4.9</v>
      </c>
      <c r="H53" s="132" t="s">
        <v>54</v>
      </c>
      <c r="I53" s="178"/>
    </row>
    <row r="54" spans="1:9" ht="2.25" customHeight="1">
      <c r="A54" s="128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87</v>
      </c>
      <c r="F55" s="171">
        <v>12.77</v>
      </c>
      <c r="G55" s="183">
        <v>18.2</v>
      </c>
      <c r="H55" s="184" t="s">
        <v>71</v>
      </c>
      <c r="I55" s="175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49</v>
      </c>
      <c r="E58" s="85">
        <v>37882</v>
      </c>
      <c r="F58" s="86" t="s">
        <v>50</v>
      </c>
      <c r="G58" s="251" t="s">
        <v>89</v>
      </c>
      <c r="H58" s="252"/>
      <c r="I58" s="101"/>
    </row>
    <row r="59" spans="1:12" ht="12.75">
      <c r="A59" s="110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992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5">
        <f>IF(F62="","",IF(F62/F60&lt;0.98,"RÜCKSPRACHE!",""))</f>
      </c>
      <c r="E62" s="158" t="s">
        <v>93</v>
      </c>
      <c r="F62" s="98">
        <v>984</v>
      </c>
      <c r="G62" s="101" t="s">
        <v>95</v>
      </c>
      <c r="H62" s="196" t="s">
        <v>71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49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98</v>
      </c>
      <c r="C64" s="155"/>
      <c r="D64" s="87" t="s">
        <v>99</v>
      </c>
      <c r="E64" s="155"/>
      <c r="F64" s="155"/>
      <c r="G64" s="155"/>
      <c r="H64" s="208"/>
      <c r="I64" s="101"/>
    </row>
    <row r="65" spans="1:9" ht="15" customHeight="1">
      <c r="A65" s="188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10" t="s">
        <v>103</v>
      </c>
      <c r="G67" s="8" t="s">
        <v>104</v>
      </c>
      <c r="H67" s="211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10" t="s">
        <v>103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107</v>
      </c>
      <c r="D72" s="237"/>
      <c r="E72" s="236" t="s">
        <v>108</v>
      </c>
      <c r="F72" s="237"/>
      <c r="G72" s="236" t="s">
        <v>109</v>
      </c>
      <c r="H72" s="242"/>
      <c r="I72" s="101"/>
    </row>
    <row r="73" spans="1:8" s="219" customFormat="1" ht="12.75">
      <c r="A73" s="217" t="s">
        <v>110</v>
      </c>
      <c r="B73" s="218"/>
      <c r="C73" s="247" t="s">
        <v>71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111</v>
      </c>
      <c r="B74" s="218"/>
      <c r="C74" s="240" t="s">
        <v>112</v>
      </c>
      <c r="D74" s="241"/>
      <c r="E74" s="247" t="s">
        <v>113</v>
      </c>
      <c r="F74" s="246"/>
      <c r="G74" s="247" t="s">
        <v>113</v>
      </c>
      <c r="H74" s="248"/>
    </row>
    <row r="75" spans="1:8" s="219" customFormat="1" ht="12.75">
      <c r="A75" s="220" t="s">
        <v>114</v>
      </c>
      <c r="B75" s="218"/>
      <c r="C75" s="245">
        <v>37882</v>
      </c>
      <c r="D75" s="246"/>
      <c r="E75" s="245">
        <v>37893</v>
      </c>
      <c r="F75" s="246"/>
      <c r="G75" s="245">
        <v>37893</v>
      </c>
      <c r="H75" s="248"/>
    </row>
    <row r="76" spans="1:8" s="219" customFormat="1" ht="13.5" thickBot="1">
      <c r="A76" s="221" t="s">
        <v>115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2003-10-15T13:42:35Z</cp:lastPrinted>
  <dcterms:created xsi:type="dcterms:W3CDTF">2003-10-15T13:40:17Z</dcterms:created>
  <dcterms:modified xsi:type="dcterms:W3CDTF">2003-10-15T13:42:36Z</dcterms:modified>
  <cp:category/>
  <cp:version/>
  <cp:contentType/>
  <cp:contentStatus/>
</cp:coreProperties>
</file>