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250" activeTab="0"/>
  </bookViews>
  <sheets>
    <sheet name="N-3039P" sheetId="1" r:id="rId1"/>
  </sheets>
  <definedNames>
    <definedName name="_xlnm.Print_Area" localSheetId="0">'N-3039P'!$A$1:$H$76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<sst xmlns="http://schemas.openxmlformats.org/spreadsheetml/2006/main" count="154" uniqueCount="116">
  <si>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</si>
  <si>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</si>
  <si>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</si>
  <si>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</si>
  <si>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</si>
  <si>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</si>
  <si>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</si>
  <si>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</si>
  <si>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</si>
  <si>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</si>
  <si>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</si>
  <si>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N-3039P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</si>
  <si>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</si>
  <si>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</si>
  <si>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</si>
  <si>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</si>
  <si>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</si>
  <si>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</si>
  <si>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</si>
  <si>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</si>
  <si>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</si>
  <si>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</si>
  <si>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</si>
  <si>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N-3039I</t>
  </si>
  <si>
    <t>BNN SERIAL NUMBER OUTER LAYER :</t>
  </si>
  <si>
    <t>N-3039E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</si>
  <si>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</si>
  <si>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</si>
  <si>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</si>
  <si>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</si>
  <si>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</si>
  <si>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</si>
  <si>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</si>
  <si>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</si>
  <si>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</si>
  <si>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</si>
  <si>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24.05.03</t>
  </si>
  <si>
    <t>TIME :</t>
  </si>
  <si>
    <t>BNN INT. REG. NO :</t>
  </si>
  <si>
    <t>DATE OF REPORT :</t>
  </si>
  <si>
    <t>Cable    "I"   Number :</t>
  </si>
  <si>
    <t>HCMB__A046-01B10199C</t>
  </si>
  <si>
    <t>Serial Number "I" :</t>
  </si>
  <si>
    <t>Cable  "O"   Number :</t>
  </si>
  <si>
    <t>HCMB__A047-02K09701C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</si>
  <si>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</si>
  <si>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</si>
  <si>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</si>
  <si>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</si>
  <si>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</si>
  <si>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</si>
  <si>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</si>
  <si>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</si>
  <si>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</si>
  <si>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</si>
  <si>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</si>
  <si>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Weinberg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</si>
  <si>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</si>
  <si>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</si>
  <si>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</si>
  <si>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</si>
  <si>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</si>
  <si>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27.05.03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</si>
  <si>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</si>
  <si>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</si>
  <si>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</si>
  <si>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</si>
  <si>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</si>
  <si>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</si>
  <si>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</si>
  <si>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</si>
  <si>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</si>
  <si>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</si>
  <si>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Mahler</t>
  </si>
  <si>
    <t xml:space="preserve">R[dc]  of the Splice </t>
  </si>
  <si>
    <t>Fug [BM 00127], Testo 965 [BM 00116], HP34401A [BM 00122]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</si>
  <si>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</si>
  <si>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</si>
  <si>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</si>
  <si>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</si>
  <si>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</si>
  <si>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</si>
  <si>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</si>
  <si>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</si>
  <si>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</si>
  <si>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</si>
  <si>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</si>
  <si>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</si>
  <si>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</si>
  <si>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</si>
  <si>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</si>
  <si>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</si>
  <si>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</si>
  <si>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</si>
  <si>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</si>
  <si>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 SIGN: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</si>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</sst>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17" fillId="5" borderId="32" xfId="0" applyFont="1" applyFill="1" applyBorder="1" applyAlignment="1" applyProtection="1">
      <alignment horizontal="left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14" fontId="0" fillId="0" borderId="36" xfId="0" applyNumberForma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37I" xfId="19"/>
    <cellStyle name="Dezimal_CF0013_C__N-3037I" xfId="20"/>
    <cellStyle name="Percent" xfId="21"/>
    <cellStyle name="Währung [0]_CF0013_C__N-3037I" xfId="22"/>
    <cellStyle name="Währung_CF0013_C__N-303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IF(VALUE(MID(H7,3,4))&lt;3001,"F303","F489")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CF0015_C__N-3039P</v>
      </c>
      <c r="E9" s="27"/>
      <c r="F9" s="23" t="s">
        <v>16</v>
      </c>
      <c r="G9" s="8"/>
      <c r="H9" s="47" t="str">
        <f>IF(VALUE(MID(H7,3,4))&lt;3001,"91300","N.911004")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 t="str">
        <f ca="1">CELL("filename")</f>
        <v>E:\PartitionD\Data_serie\Serie_03_F489\Poles_Tb\[HCMB__A010_03-003039P.xls]N-3039P</v>
      </c>
      <c r="D16" s="60"/>
      <c r="E16" s="61"/>
      <c r="F16" s="30" t="s">
        <v>39</v>
      </c>
      <c r="G16" s="31"/>
      <c r="H16" s="62">
        <f>IF(C75="","",C75)</f>
        <v>37768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238" t="s">
        <v>41</v>
      </c>
      <c r="E18" s="239"/>
      <c r="F18" s="70" t="s">
        <v>42</v>
      </c>
      <c r="G18" s="71"/>
      <c r="H18" s="72" t="str">
        <f>D12</f>
        <v>N-3039I</v>
      </c>
    </row>
    <row r="19" spans="1:8" s="7" customFormat="1" ht="15" customHeight="1" thickBot="1">
      <c r="A19" s="73" t="s">
        <v>43</v>
      </c>
      <c r="B19" s="74"/>
      <c r="C19" s="75"/>
      <c r="D19" s="240" t="s">
        <v>44</v>
      </c>
      <c r="E19" s="241"/>
      <c r="F19" s="76" t="s">
        <v>45</v>
      </c>
      <c r="G19" s="77"/>
      <c r="H19" s="78" t="str">
        <f>H12</f>
        <v>N-3039E</v>
      </c>
    </row>
    <row r="20" spans="1:8" s="7" customFormat="1" ht="24.75" customHeight="1" thickBot="1">
      <c r="A20" s="79" t="s">
        <v>46</v>
      </c>
      <c r="E20" s="80" t="s">
        <v>47</v>
      </c>
      <c r="F20" s="244" t="s">
        <v>48</v>
      </c>
      <c r="G20" s="244"/>
      <c r="H20" s="244"/>
    </row>
    <row r="21" s="7" customFormat="1" ht="13.5" customHeight="1" hidden="1" thickBot="1"/>
    <row r="22" spans="1:8" s="7" customFormat="1" ht="15" customHeight="1" thickBot="1">
      <c r="A22" s="81"/>
      <c r="B22" s="82" t="s">
        <v>49</v>
      </c>
      <c r="C22" s="83"/>
      <c r="D22" s="84" t="s">
        <v>50</v>
      </c>
      <c r="E22" s="85" t="s">
        <v>36</v>
      </c>
      <c r="F22" s="86" t="s">
        <v>51</v>
      </c>
      <c r="G22" s="236" t="s">
        <v>52</v>
      </c>
      <c r="H22" s="237"/>
    </row>
    <row r="23" spans="1:8" s="7" customFormat="1" ht="15" customHeight="1">
      <c r="A23" s="15"/>
      <c r="B23" s="37" t="s">
        <v>53</v>
      </c>
      <c r="C23" s="87"/>
      <c r="D23" s="87" t="s">
        <v>54</v>
      </c>
      <c r="E23" s="87"/>
      <c r="F23" s="88" t="s">
        <v>55</v>
      </c>
      <c r="G23" s="89" t="s">
        <v>56</v>
      </c>
      <c r="H23" s="90" t="s">
        <v>57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58</v>
      </c>
      <c r="C25" s="29"/>
      <c r="D25" s="93"/>
      <c r="E25" s="97">
        <f>IF(F25="","",IF(F25&lt;40000,"RÜCKSPRACHE!",""))</f>
      </c>
      <c r="F25" s="98">
        <v>146000</v>
      </c>
      <c r="G25" s="99" t="s">
        <v>59</v>
      </c>
      <c r="H25" s="94" t="s">
        <v>60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61</v>
      </c>
      <c r="C30" s="107"/>
      <c r="D30" s="84" t="s">
        <v>50</v>
      </c>
      <c r="E30" s="108" t="s">
        <v>62</v>
      </c>
      <c r="F30" s="86" t="s">
        <v>51</v>
      </c>
      <c r="G30" s="236" t="s">
        <v>63</v>
      </c>
      <c r="H30" s="237"/>
      <c r="I30" s="109"/>
      <c r="J30" s="110"/>
    </row>
    <row r="31" spans="1:10" ht="15" customHeight="1">
      <c r="A31" s="111" t="s">
        <v>64</v>
      </c>
      <c r="B31" s="112">
        <v>1</v>
      </c>
      <c r="C31" s="113" t="s">
        <v>65</v>
      </c>
      <c r="D31" s="114"/>
      <c r="E31" s="115"/>
      <c r="F31" s="116"/>
      <c r="G31" s="116"/>
      <c r="H31" s="90" t="s">
        <v>66</v>
      </c>
      <c r="I31" s="117"/>
      <c r="J31" s="118"/>
    </row>
    <row r="32" spans="1:9" ht="15" customHeight="1">
      <c r="A32" s="119" t="s">
        <v>67</v>
      </c>
      <c r="B32" s="120">
        <v>22.6</v>
      </c>
      <c r="C32" s="121" t="s">
        <v>68</v>
      </c>
      <c r="D32" s="122">
        <f>IF(F32="","",IF(ABS(F36-1525)&gt;7.5,"RÜCKSPRACHE!",""))</f>
      </c>
      <c r="E32" s="123"/>
      <c r="F32" s="124">
        <v>1543.8</v>
      </c>
      <c r="G32" s="123" t="s">
        <v>69</v>
      </c>
      <c r="H32" s="125"/>
      <c r="I32" s="123"/>
    </row>
    <row r="33" spans="1:9" ht="2.25" customHeight="1">
      <c r="A33" s="126"/>
      <c r="B33" s="127"/>
      <c r="C33" s="123"/>
      <c r="D33" s="123"/>
      <c r="E33" s="123"/>
      <c r="F33" s="128"/>
      <c r="G33" s="123"/>
      <c r="H33" s="125"/>
      <c r="I33" s="123"/>
    </row>
    <row r="34" spans="1:12" ht="15" customHeight="1">
      <c r="A34" s="129"/>
      <c r="B34" s="130" t="s">
        <v>70</v>
      </c>
      <c r="C34" s="128"/>
      <c r="D34" s="123"/>
      <c r="E34" s="131"/>
      <c r="F34" s="132">
        <f>IF(F32="","",(F32/B31))</f>
        <v>1543.8</v>
      </c>
      <c r="G34" s="93" t="s">
        <v>71</v>
      </c>
      <c r="H34" s="133" t="s">
        <v>55</v>
      </c>
      <c r="I34" s="123"/>
      <c r="L34" s="134"/>
    </row>
    <row r="35" spans="1:9" ht="2.25" customHeight="1">
      <c r="A35" s="135"/>
      <c r="B35" s="136"/>
      <c r="C35" s="123"/>
      <c r="D35" s="123"/>
      <c r="E35" s="137"/>
      <c r="F35" s="138"/>
      <c r="G35" s="93"/>
      <c r="H35" s="94"/>
      <c r="I35" s="123"/>
    </row>
    <row r="36" spans="1:9" ht="15" customHeight="1">
      <c r="A36" s="139"/>
      <c r="B36" s="140" t="s">
        <v>72</v>
      </c>
      <c r="C36" s="141"/>
      <c r="D36" s="141"/>
      <c r="E36" s="141"/>
      <c r="F36" s="142">
        <f>IF(F32="","",F34/(1+(0.0038*(B32-20))))</f>
        <v>1528.696478789559</v>
      </c>
      <c r="G36" s="143" t="s">
        <v>71</v>
      </c>
      <c r="H36" s="144" t="s">
        <v>73</v>
      </c>
      <c r="I36" s="123"/>
    </row>
    <row r="37" spans="1:9" ht="2.25" customHeight="1" thickBot="1">
      <c r="A37" s="145"/>
      <c r="B37" s="146"/>
      <c r="C37" s="146"/>
      <c r="D37" s="146"/>
      <c r="E37" s="146"/>
      <c r="F37" s="146"/>
      <c r="G37" s="146"/>
      <c r="H37" s="147"/>
      <c r="I37" s="101"/>
    </row>
    <row r="38" ht="4.5" customHeight="1" thickBot="1"/>
    <row r="39" spans="1:9" ht="15" customHeight="1" thickBot="1">
      <c r="A39" s="106"/>
      <c r="B39" s="82" t="s">
        <v>74</v>
      </c>
      <c r="C39" s="107"/>
      <c r="D39" s="84" t="s">
        <v>50</v>
      </c>
      <c r="E39" s="85" t="s">
        <v>36</v>
      </c>
      <c r="F39" s="86" t="s">
        <v>51</v>
      </c>
      <c r="G39" s="236" t="s">
        <v>75</v>
      </c>
      <c r="H39" s="237"/>
      <c r="I39" s="101"/>
    </row>
    <row r="40" spans="1:9" ht="15" customHeight="1">
      <c r="A40" s="111" t="s">
        <v>64</v>
      </c>
      <c r="B40" s="112">
        <v>30</v>
      </c>
      <c r="C40" s="113" t="s">
        <v>65</v>
      </c>
      <c r="D40" s="114"/>
      <c r="E40" s="115"/>
      <c r="F40" s="116"/>
      <c r="G40" s="116"/>
      <c r="H40" s="90" t="s">
        <v>76</v>
      </c>
      <c r="I40" s="101"/>
    </row>
    <row r="41" spans="1:9" ht="15" customHeight="1">
      <c r="A41" s="119" t="s">
        <v>67</v>
      </c>
      <c r="B41" s="120">
        <v>26.1</v>
      </c>
      <c r="C41" s="121" t="s">
        <v>68</v>
      </c>
      <c r="D41" s="122">
        <f>IF(F41="","",IF(ABS(F43-71.83)&gt;7,"RÜCKSPRACHE!",""))</f>
      </c>
      <c r="E41" s="123"/>
      <c r="F41" s="148">
        <v>2.111</v>
      </c>
      <c r="G41" s="123" t="s">
        <v>69</v>
      </c>
      <c r="H41" s="133" t="s">
        <v>55</v>
      </c>
      <c r="I41" s="101"/>
    </row>
    <row r="42" spans="1:9" ht="2.25" customHeight="1">
      <c r="A42" s="126"/>
      <c r="B42" s="127"/>
      <c r="C42" s="123"/>
      <c r="D42" s="123"/>
      <c r="E42" s="123"/>
      <c r="F42" s="128"/>
      <c r="G42" s="123"/>
      <c r="H42" s="94"/>
      <c r="I42" s="101"/>
    </row>
    <row r="43" spans="1:9" ht="15" customHeight="1">
      <c r="A43" s="129"/>
      <c r="B43" s="130" t="s">
        <v>77</v>
      </c>
      <c r="C43" s="128"/>
      <c r="D43" s="123"/>
      <c r="E43" s="131"/>
      <c r="F43" s="132">
        <f>((F41/B40)/(1+(0.004*(B41-20))))*1000</f>
        <v>68.69061564493038</v>
      </c>
      <c r="G43" s="93" t="s">
        <v>78</v>
      </c>
      <c r="H43" s="144" t="s">
        <v>56</v>
      </c>
      <c r="I43" s="101"/>
    </row>
    <row r="44" spans="1:9" ht="2.25" customHeight="1" thickBot="1">
      <c r="A44" s="149"/>
      <c r="B44" s="150"/>
      <c r="C44" s="150"/>
      <c r="D44" s="150"/>
      <c r="E44" s="151"/>
      <c r="F44" s="152"/>
      <c r="G44" s="146"/>
      <c r="H44" s="147"/>
      <c r="I44" s="101"/>
    </row>
    <row r="45" ht="4.5" customHeight="1" thickBot="1"/>
    <row r="46" spans="1:8" ht="15" customHeight="1" thickBot="1">
      <c r="A46" s="106"/>
      <c r="B46" s="82" t="s">
        <v>79</v>
      </c>
      <c r="C46" s="107"/>
      <c r="D46" s="84" t="s">
        <v>50</v>
      </c>
      <c r="E46" s="108" t="s">
        <v>62</v>
      </c>
      <c r="F46" s="86" t="s">
        <v>51</v>
      </c>
      <c r="G46" s="236" t="s">
        <v>80</v>
      </c>
      <c r="H46" s="237"/>
    </row>
    <row r="47" spans="1:12" ht="15" customHeight="1">
      <c r="A47" s="153"/>
      <c r="B47" s="37" t="s">
        <v>81</v>
      </c>
      <c r="C47" s="154"/>
      <c r="D47" s="155"/>
      <c r="E47" s="156"/>
      <c r="F47" s="157" t="s">
        <v>82</v>
      </c>
      <c r="G47" s="157" t="s">
        <v>83</v>
      </c>
      <c r="H47" s="90" t="s">
        <v>84</v>
      </c>
      <c r="I47" s="158"/>
      <c r="L47" s="101"/>
    </row>
    <row r="48" spans="1:9" ht="15" customHeight="1" hidden="1">
      <c r="A48" s="159"/>
      <c r="B48" s="99"/>
      <c r="C48" s="99"/>
      <c r="D48" s="93"/>
      <c r="E48" s="160"/>
      <c r="F48" s="101"/>
      <c r="G48" s="101"/>
      <c r="H48" s="161"/>
      <c r="I48" s="158"/>
    </row>
    <row r="49" spans="1:10" ht="2.25" customHeight="1">
      <c r="A49" s="159"/>
      <c r="B49" s="99"/>
      <c r="C49" s="99"/>
      <c r="D49" s="99"/>
      <c r="E49" s="93"/>
      <c r="F49" s="162"/>
      <c r="G49" s="163"/>
      <c r="H49" s="164"/>
      <c r="I49" s="165"/>
      <c r="J49" s="166"/>
    </row>
    <row r="50" spans="1:9" ht="2.25" customHeight="1" hidden="1" thickBot="1">
      <c r="A50" s="129"/>
      <c r="B50" s="167"/>
      <c r="C50" s="167"/>
      <c r="D50" s="167"/>
      <c r="E50" s="93"/>
      <c r="F50" s="93"/>
      <c r="G50" s="167"/>
      <c r="H50" s="161"/>
      <c r="I50" s="168"/>
    </row>
    <row r="51" spans="1:9" ht="15" customHeight="1">
      <c r="A51" s="129"/>
      <c r="B51" s="130" t="s">
        <v>70</v>
      </c>
      <c r="C51" s="167"/>
      <c r="D51" s="169">
        <f>IF(F51="","",IF(ABS(F51-13.64)&gt;0.14,"RÜCKSPRACHE!",""))</f>
      </c>
      <c r="E51" s="170" t="s">
        <v>85</v>
      </c>
      <c r="F51" s="171">
        <v>13.51</v>
      </c>
      <c r="G51" s="172">
        <v>0.55</v>
      </c>
      <c r="H51" s="161"/>
      <c r="I51" s="173"/>
    </row>
    <row r="52" spans="1:9" ht="2.25" customHeight="1">
      <c r="A52" s="129"/>
      <c r="B52" s="167"/>
      <c r="C52" s="167"/>
      <c r="D52" s="167"/>
      <c r="E52" s="174"/>
      <c r="F52" s="175"/>
      <c r="G52" s="176"/>
      <c r="H52" s="161"/>
      <c r="I52" s="173"/>
    </row>
    <row r="53" spans="1:9" ht="12.75">
      <c r="A53" s="177"/>
      <c r="B53" s="178"/>
      <c r="C53" s="178"/>
      <c r="D53" s="169">
        <f>IF(F53="","",IF(ABS(F53-13.3)&gt;0.09,"RÜCKSPRACHE!",""))</f>
      </c>
      <c r="E53" s="179" t="s">
        <v>86</v>
      </c>
      <c r="F53" s="171">
        <v>13.35</v>
      </c>
      <c r="G53" s="172">
        <v>4.9</v>
      </c>
      <c r="H53" s="133" t="s">
        <v>55</v>
      </c>
      <c r="I53" s="178"/>
    </row>
    <row r="54" spans="1:9" ht="2.25" customHeight="1">
      <c r="A54" s="129"/>
      <c r="B54" s="175"/>
      <c r="C54" s="167"/>
      <c r="D54" s="167"/>
      <c r="E54" s="180"/>
      <c r="F54" s="175"/>
      <c r="G54" s="176"/>
      <c r="H54" s="94"/>
      <c r="I54" s="173"/>
    </row>
    <row r="55" spans="1:9" s="185" customFormat="1" ht="12.75">
      <c r="A55" s="181"/>
      <c r="B55" s="175"/>
      <c r="C55" s="175"/>
      <c r="D55" s="169">
        <f>IF(F55="","",IF(ABS(F55-12.68)&gt;0.085,"RÜCKSPRACHE!",""))</f>
      </c>
      <c r="E55" s="182" t="s">
        <v>87</v>
      </c>
      <c r="F55" s="171">
        <v>12.76</v>
      </c>
      <c r="G55" s="183">
        <v>16.77</v>
      </c>
      <c r="H55" s="184" t="s">
        <v>73</v>
      </c>
      <c r="I55" s="175"/>
    </row>
    <row r="56" spans="1:9" ht="2.25" customHeight="1" thickBot="1">
      <c r="A56" s="145"/>
      <c r="B56" s="146"/>
      <c r="C56" s="146"/>
      <c r="D56" s="146"/>
      <c r="E56" s="146"/>
      <c r="F56" s="146"/>
      <c r="G56" s="146"/>
      <c r="H56" s="147"/>
      <c r="I56" s="178"/>
    </row>
    <row r="57" ht="4.5" customHeight="1" thickBot="1"/>
    <row r="58" spans="1:9" ht="15" customHeight="1" thickBot="1">
      <c r="A58" s="106"/>
      <c r="B58" s="82" t="s">
        <v>88</v>
      </c>
      <c r="C58" s="186"/>
      <c r="D58" s="84" t="s">
        <v>50</v>
      </c>
      <c r="E58" s="108" t="s">
        <v>62</v>
      </c>
      <c r="F58" s="86" t="s">
        <v>51</v>
      </c>
      <c r="G58" s="236" t="s">
        <v>89</v>
      </c>
      <c r="H58" s="237"/>
      <c r="I58" s="101"/>
    </row>
    <row r="59" spans="1:12" ht="12.75">
      <c r="A59" s="111"/>
      <c r="B59" s="37" t="s">
        <v>90</v>
      </c>
      <c r="C59" s="155"/>
      <c r="D59" s="87" t="s">
        <v>91</v>
      </c>
      <c r="E59" s="155"/>
      <c r="F59" s="155"/>
      <c r="G59" s="155"/>
      <c r="H59" s="90" t="s">
        <v>92</v>
      </c>
      <c r="I59" s="101"/>
      <c r="L59" s="187"/>
    </row>
    <row r="60" spans="1:9" ht="15" customHeight="1">
      <c r="A60" s="188"/>
      <c r="B60" s="29"/>
      <c r="C60" s="101"/>
      <c r="D60" s="58"/>
      <c r="E60" s="189" t="s">
        <v>93</v>
      </c>
      <c r="F60" s="190">
        <v>996</v>
      </c>
      <c r="G60" s="191" t="s">
        <v>94</v>
      </c>
      <c r="H60" s="192"/>
      <c r="I60" s="101"/>
    </row>
    <row r="61" spans="1:9" ht="2.25" customHeight="1">
      <c r="A61" s="193"/>
      <c r="B61" s="101"/>
      <c r="C61" s="101"/>
      <c r="D61" s="101"/>
      <c r="E61" s="101"/>
      <c r="F61" s="194"/>
      <c r="G61" s="101"/>
      <c r="H61" s="102"/>
      <c r="I61" s="101"/>
    </row>
    <row r="62" spans="1:9" ht="15" customHeight="1">
      <c r="A62" s="96"/>
      <c r="B62" s="130" t="s">
        <v>70</v>
      </c>
      <c r="C62" s="101"/>
      <c r="D62" s="195">
        <f>IF(F62="","",IF(F62/F60&lt;0.995,"RÜCKSPRACHE!",""))</f>
      </c>
      <c r="E62" s="158" t="s">
        <v>93</v>
      </c>
      <c r="F62" s="98">
        <v>996</v>
      </c>
      <c r="G62" s="101" t="s">
        <v>95</v>
      </c>
      <c r="H62" s="196" t="s">
        <v>73</v>
      </c>
      <c r="I62" s="101"/>
    </row>
    <row r="63" spans="1:9" s="205" customFormat="1" ht="24.75" customHeight="1" thickBot="1">
      <c r="A63" s="197" t="s">
        <v>96</v>
      </c>
      <c r="B63" s="198" t="s">
        <v>97</v>
      </c>
      <c r="C63" s="199"/>
      <c r="D63" s="200" t="s">
        <v>50</v>
      </c>
      <c r="E63" s="201"/>
      <c r="F63" s="202"/>
      <c r="G63" s="203"/>
      <c r="H63" s="204"/>
      <c r="I63" s="199"/>
    </row>
    <row r="64" spans="1:9" ht="15" customHeight="1">
      <c r="A64" s="206"/>
      <c r="B64" s="207" t="s">
        <v>98</v>
      </c>
      <c r="C64" s="155"/>
      <c r="D64" s="87" t="s">
        <v>99</v>
      </c>
      <c r="E64" s="155"/>
      <c r="F64" s="155"/>
      <c r="G64" s="155"/>
      <c r="H64" s="208"/>
      <c r="I64" s="101"/>
    </row>
    <row r="65" spans="1:9" ht="15" customHeight="1">
      <c r="A65" s="188" t="s">
        <v>100</v>
      </c>
      <c r="B65" s="101"/>
      <c r="C65" s="101"/>
      <c r="D65" s="24" t="s">
        <v>101</v>
      </c>
      <c r="E65" s="101"/>
      <c r="F65" s="101"/>
      <c r="G65" s="101"/>
      <c r="H65" s="102"/>
      <c r="I65" s="101"/>
    </row>
    <row r="66" spans="1:9" ht="2.25" customHeight="1">
      <c r="A66" s="209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102</v>
      </c>
      <c r="F67" s="210" t="s">
        <v>103</v>
      </c>
      <c r="G67" s="8" t="s">
        <v>104</v>
      </c>
      <c r="H67" s="211" t="s">
        <v>105</v>
      </c>
      <c r="I67" s="101"/>
    </row>
    <row r="68" spans="1:9" ht="2.25" customHeight="1">
      <c r="A68" s="96"/>
      <c r="B68" s="8"/>
      <c r="C68" s="8"/>
      <c r="D68" s="8"/>
      <c r="E68" s="101"/>
      <c r="F68" s="212"/>
      <c r="G68" s="8"/>
      <c r="H68" s="27"/>
      <c r="I68" s="101"/>
    </row>
    <row r="69" spans="1:9" ht="15" customHeight="1">
      <c r="A69" s="96"/>
      <c r="B69" s="130" t="s">
        <v>70</v>
      </c>
      <c r="C69" s="8"/>
      <c r="D69" s="8"/>
      <c r="E69" s="8" t="s">
        <v>106</v>
      </c>
      <c r="F69" s="210" t="s">
        <v>103</v>
      </c>
      <c r="G69" s="101" t="s">
        <v>95</v>
      </c>
      <c r="H69" s="196"/>
      <c r="I69" s="101"/>
    </row>
    <row r="70" spans="1:9" ht="2.25" customHeight="1" thickBot="1">
      <c r="A70" s="213"/>
      <c r="B70" s="214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5"/>
      <c r="B72" s="216"/>
      <c r="C72" s="245" t="s">
        <v>107</v>
      </c>
      <c r="D72" s="256"/>
      <c r="E72" s="245" t="s">
        <v>108</v>
      </c>
      <c r="F72" s="256"/>
      <c r="G72" s="245" t="s">
        <v>109</v>
      </c>
      <c r="H72" s="246"/>
      <c r="I72" s="101"/>
    </row>
    <row r="73" spans="1:8" s="219" customFormat="1" ht="12.75">
      <c r="A73" s="217" t="s">
        <v>110</v>
      </c>
      <c r="B73" s="218"/>
      <c r="C73" s="242" t="s">
        <v>73</v>
      </c>
      <c r="D73" s="243"/>
      <c r="E73" s="242" t="s">
        <v>31</v>
      </c>
      <c r="F73" s="243"/>
      <c r="G73" s="242" t="s">
        <v>31</v>
      </c>
      <c r="H73" s="252"/>
    </row>
    <row r="74" spans="1:8" s="219" customFormat="1" ht="12.75">
      <c r="A74" s="220" t="s">
        <v>111</v>
      </c>
      <c r="B74" s="218"/>
      <c r="C74" s="254" t="s">
        <v>112</v>
      </c>
      <c r="D74" s="255"/>
      <c r="E74" s="242" t="s">
        <v>113</v>
      </c>
      <c r="F74" s="243"/>
      <c r="G74" s="242" t="s">
        <v>113</v>
      </c>
      <c r="H74" s="252"/>
    </row>
    <row r="75" spans="1:8" s="219" customFormat="1" ht="12.75">
      <c r="A75" s="220" t="s">
        <v>114</v>
      </c>
      <c r="B75" s="218"/>
      <c r="C75" s="251">
        <v>37768</v>
      </c>
      <c r="D75" s="243"/>
      <c r="E75" s="251">
        <v>37777</v>
      </c>
      <c r="F75" s="243"/>
      <c r="G75" s="251">
        <v>37783</v>
      </c>
      <c r="H75" s="252"/>
    </row>
    <row r="76" spans="1:8" s="219" customFormat="1" ht="13.5" thickBot="1">
      <c r="A76" s="221" t="s">
        <v>115</v>
      </c>
      <c r="B76" s="222"/>
      <c r="C76" s="247"/>
      <c r="D76" s="248"/>
      <c r="E76" s="249"/>
      <c r="F76" s="250"/>
      <c r="G76" s="247"/>
      <c r="H76" s="253"/>
    </row>
    <row r="77" s="219" customFormat="1" ht="12.75"/>
    <row r="78" spans="1:9" s="219" customFormat="1" ht="14.25" hidden="1">
      <c r="A78" s="223"/>
      <c r="C78" s="224"/>
      <c r="I78" s="225"/>
    </row>
    <row r="79" s="219" customFormat="1" ht="12.75" hidden="1"/>
    <row r="80" spans="1:6" s="219" customFormat="1" ht="15.75" hidden="1">
      <c r="A80" s="226"/>
      <c r="B80" s="227"/>
      <c r="E80" s="228"/>
      <c r="F80" s="229"/>
    </row>
    <row r="81" spans="1:6" s="219" customFormat="1" ht="6.75" customHeight="1" hidden="1">
      <c r="A81" s="226"/>
      <c r="B81" s="227"/>
      <c r="E81" s="228"/>
      <c r="F81" s="230"/>
    </row>
    <row r="82" spans="1:6" s="219" customFormat="1" ht="15.75" hidden="1">
      <c r="A82" s="226"/>
      <c r="E82" s="228"/>
      <c r="F82" s="230"/>
    </row>
    <row r="83" spans="1:6" s="219" customFormat="1" ht="4.5" customHeight="1" hidden="1">
      <c r="A83" s="226"/>
      <c r="E83" s="228"/>
      <c r="F83" s="230"/>
    </row>
    <row r="84" spans="1:6" s="219" customFormat="1" ht="15.75" hidden="1">
      <c r="A84" s="226"/>
      <c r="C84" s="231"/>
      <c r="E84" s="228"/>
      <c r="F84" s="232"/>
    </row>
    <row r="85" spans="1:6" s="219" customFormat="1" ht="15.75" hidden="1">
      <c r="A85" s="226"/>
      <c r="C85" s="233"/>
      <c r="E85" s="228"/>
      <c r="F85" s="232"/>
    </row>
    <row r="86" s="219" customFormat="1" ht="12.75" hidden="1">
      <c r="E86" s="225"/>
    </row>
    <row r="87" spans="5:7" s="219" customFormat="1" ht="12.75" hidden="1">
      <c r="E87" s="225"/>
      <c r="F87" s="225"/>
      <c r="G87" s="234"/>
    </row>
    <row r="88" spans="1:6" s="219" customFormat="1" ht="15.75" hidden="1">
      <c r="A88" s="226"/>
      <c r="B88" s="227"/>
      <c r="E88" s="228"/>
      <c r="F88" s="235"/>
    </row>
    <row r="89" s="219" customFormat="1" ht="6.75" customHeight="1" hidden="1"/>
    <row r="90" spans="5:6" s="219" customFormat="1" ht="12.75" hidden="1">
      <c r="E90" s="228"/>
      <c r="F90" s="230"/>
    </row>
    <row r="91" s="219" customFormat="1" ht="12.75" hidden="1"/>
    <row r="92" s="219" customFormat="1" ht="12.75" hidden="1"/>
  </sheetData>
  <sheetProtection sheet="1" objects="1" scenarios="1"/>
  <mergeCells count="23">
    <mergeCell ref="C75:D75"/>
    <mergeCell ref="C72:D72"/>
    <mergeCell ref="E72:F72"/>
    <mergeCell ref="C76:D76"/>
    <mergeCell ref="E76:F76"/>
    <mergeCell ref="E75:F75"/>
    <mergeCell ref="G73:H73"/>
    <mergeCell ref="G74:H74"/>
    <mergeCell ref="G75:H75"/>
    <mergeCell ref="G76:H76"/>
    <mergeCell ref="C74:D74"/>
    <mergeCell ref="E74:F74"/>
    <mergeCell ref="E73:F73"/>
    <mergeCell ref="G46:H46"/>
    <mergeCell ref="D18:E18"/>
    <mergeCell ref="D19:E19"/>
    <mergeCell ref="C73:D73"/>
    <mergeCell ref="F20:H20"/>
    <mergeCell ref="G22:H22"/>
    <mergeCell ref="G39:H39"/>
    <mergeCell ref="G30:H30"/>
    <mergeCell ref="G58:H58"/>
    <mergeCell ref="G72:H72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2003-10-15T13:42:33Z</cp:lastPrinted>
  <dcterms:created xsi:type="dcterms:W3CDTF">2003-10-15T13:40:36Z</dcterms:created>
  <dcterms:modified xsi:type="dcterms:W3CDTF">2003-10-15T13:42:34Z</dcterms:modified>
  <cp:category/>
  <cp:version/>
  <cp:contentType/>
  <cp:contentStatus/>
</cp:coreProperties>
</file>