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935" activeTab="0"/>
  </bookViews>
  <sheets>
    <sheet name="N-3050P" sheetId="1" r:id="rId1"/>
  </sheets>
  <definedNames>
    <definedName name="_xlnm.Print_Area" localSheetId="0">'N-3050P'!$A$1:$H$76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<sst xmlns="http://schemas.openxmlformats.org/spreadsheetml/2006/main" count="156" uniqueCount="117">
  <si>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</si>
  <si>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</si>
  <si>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</si>
  <si>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</si>
  <si>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</si>
  <si>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</si>
  <si>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</si>
  <si>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</si>
  <si>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</si>
  <si>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</si>
  <si>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</si>
  <si>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</si>
  <si>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N-3050P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</si>
  <si>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</si>
  <si>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</si>
  <si>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</si>
  <si>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</si>
  <si>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</si>
  <si>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</si>
  <si>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</si>
  <si>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</si>
  <si>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</si>
  <si>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</si>
  <si>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</si>
  <si>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N-3050I</t>
  </si>
  <si>
    <t>BNN SERIAL NUMBER OUTER LAYER :</t>
  </si>
  <si>
    <t>N-3050E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</si>
  <si>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</si>
  <si>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</si>
  <si>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</si>
  <si>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</si>
  <si>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</si>
  <si>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</si>
  <si>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</si>
  <si>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</si>
  <si>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</si>
  <si>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</si>
  <si>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06.06.03</t>
  </si>
  <si>
    <t>TIME :</t>
  </si>
  <si>
    <t>BNN INT. REG. NO :</t>
  </si>
  <si>
    <t>DATE OF REPORT :</t>
  </si>
  <si>
    <t>Cable    "I"   Number :</t>
  </si>
  <si>
    <t>HCMB__A046-01B10202A</t>
  </si>
  <si>
    <t>Serial Number "I" :</t>
  </si>
  <si>
    <t>Cable  "O"   Number :</t>
  </si>
  <si>
    <t>HCMB__A047-02K10201B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</si>
  <si>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</si>
  <si>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</si>
  <si>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</si>
  <si>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</si>
  <si>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</si>
  <si>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</si>
  <si>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</si>
  <si>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</si>
  <si>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</si>
  <si>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</si>
  <si>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</si>
  <si>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Weinberg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</si>
  <si>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</si>
  <si>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</si>
  <si>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</si>
  <si>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</si>
  <si>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</si>
  <si>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11.06.03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</si>
  <si>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</si>
  <si>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</si>
  <si>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</si>
  <si>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</si>
  <si>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</si>
  <si>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</si>
  <si>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</si>
  <si>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</si>
  <si>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</si>
  <si>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</si>
  <si>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Mahler</t>
  </si>
  <si>
    <t xml:space="preserve">R[dc]  of the Splice </t>
  </si>
  <si>
    <t>Kepco Power Supply [BM 00297],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</si>
  <si>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</si>
  <si>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</si>
  <si>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</si>
  <si>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</si>
  <si>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00125], Solartron Gain Phase Analyser [BM 00125]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</si>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</sst>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49I" xfId="19"/>
    <cellStyle name="Dezimal_CF0013_C__N-3049I" xfId="20"/>
    <cellStyle name="Percent" xfId="21"/>
    <cellStyle name="Währung [0]_CF0013_C__N-3049I" xfId="22"/>
    <cellStyle name="Währung_CF0013_C__N-304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1" sqref="G1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CF0015_C__N-3050P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 t="s">
        <v>37</v>
      </c>
      <c r="E15" s="27"/>
      <c r="F15" s="23" t="s">
        <v>38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39</v>
      </c>
      <c r="B16" s="31"/>
      <c r="C16" s="60">
        <f ca="1">CELL("filename")</f>
      </c>
      <c r="D16" s="60"/>
      <c r="E16" s="61"/>
      <c r="F16" s="30" t="s">
        <v>40</v>
      </c>
      <c r="G16" s="31"/>
      <c r="H16" s="62" t="str">
        <f>IF(C75="","",C75)</f>
        <v>11.06.03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41</v>
      </c>
      <c r="B18" s="68"/>
      <c r="C18" s="69"/>
      <c r="D18" s="70" t="s">
        <v>42</v>
      </c>
      <c r="E18" s="71"/>
      <c r="F18" s="72" t="s">
        <v>43</v>
      </c>
      <c r="G18" s="73"/>
      <c r="H18" s="74" t="str">
        <f>D12</f>
        <v>N-3050I</v>
      </c>
    </row>
    <row r="19" spans="1:8" s="7" customFormat="1" ht="15" customHeight="1" thickBot="1">
      <c r="A19" s="75" t="s">
        <v>44</v>
      </c>
      <c r="B19" s="76"/>
      <c r="C19" s="77"/>
      <c r="D19" s="78" t="s">
        <v>45</v>
      </c>
      <c r="E19" s="79"/>
      <c r="F19" s="80" t="s">
        <v>46</v>
      </c>
      <c r="G19" s="81"/>
      <c r="H19" s="82" t="str">
        <f>H12</f>
        <v>N-3050E</v>
      </c>
    </row>
    <row r="20" spans="1:8" s="7" customFormat="1" ht="24.75" customHeight="1" thickBot="1">
      <c r="A20" s="83" t="s">
        <v>47</v>
      </c>
      <c r="E20" s="84" t="s">
        <v>48</v>
      </c>
      <c r="F20" s="85" t="s">
        <v>49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50</v>
      </c>
      <c r="C22" s="88"/>
      <c r="D22" s="89" t="s">
        <v>51</v>
      </c>
      <c r="E22" s="90" t="s">
        <v>37</v>
      </c>
      <c r="F22" s="91" t="s">
        <v>52</v>
      </c>
      <c r="G22" s="92" t="s">
        <v>53</v>
      </c>
      <c r="H22" s="93"/>
    </row>
    <row r="23" spans="1:8" s="7" customFormat="1" ht="15" customHeight="1">
      <c r="A23" s="15"/>
      <c r="B23" s="37" t="s">
        <v>54</v>
      </c>
      <c r="C23" s="94"/>
      <c r="D23" s="94" t="s">
        <v>55</v>
      </c>
      <c r="E23" s="94"/>
      <c r="F23" s="95" t="s">
        <v>56</v>
      </c>
      <c r="G23" s="96" t="s">
        <v>57</v>
      </c>
      <c r="H23" s="97" t="s">
        <v>58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59</v>
      </c>
      <c r="C25" s="29"/>
      <c r="D25" s="100"/>
      <c r="E25" s="104">
        <f>IF(F25="","",IF(F25&lt;40000,"RÜCKSPRACHE!",""))</f>
      </c>
      <c r="F25" s="105">
        <v>121000</v>
      </c>
      <c r="G25" s="106" t="s">
        <v>60</v>
      </c>
      <c r="H25" s="101" t="s">
        <v>61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62</v>
      </c>
      <c r="C30" s="114"/>
      <c r="D30" s="89" t="s">
        <v>51</v>
      </c>
      <c r="E30" s="115" t="s">
        <v>63</v>
      </c>
      <c r="F30" s="91" t="s">
        <v>52</v>
      </c>
      <c r="G30" s="92" t="s">
        <v>64</v>
      </c>
      <c r="H30" s="93"/>
      <c r="I30" s="116"/>
      <c r="J30" s="117"/>
    </row>
    <row r="31" spans="1:10" ht="15" customHeight="1">
      <c r="A31" s="118" t="s">
        <v>65</v>
      </c>
      <c r="B31" s="119">
        <v>1</v>
      </c>
      <c r="C31" s="120" t="s">
        <v>66</v>
      </c>
      <c r="D31" s="121"/>
      <c r="E31" s="122"/>
      <c r="F31" s="123"/>
      <c r="G31" s="123"/>
      <c r="H31" s="97" t="s">
        <v>67</v>
      </c>
      <c r="I31" s="124"/>
      <c r="J31" s="125"/>
    </row>
    <row r="32" spans="1:9" ht="15" customHeight="1">
      <c r="A32" s="126" t="s">
        <v>68</v>
      </c>
      <c r="B32" s="127">
        <v>26.7</v>
      </c>
      <c r="C32" s="128" t="s">
        <v>69</v>
      </c>
      <c r="D32" s="129">
        <f>IF(F32="","",IF(ABS(F36-1525)&gt;7.5,"RÜCKSPRACHE!",""))</f>
      </c>
      <c r="E32" s="130"/>
      <c r="F32" s="131">
        <v>1568.9</v>
      </c>
      <c r="G32" s="130" t="s">
        <v>70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71</v>
      </c>
      <c r="C34" s="135"/>
      <c r="D34" s="130"/>
      <c r="E34" s="138"/>
      <c r="F34" s="139">
        <f>(F32/B31)</f>
        <v>1568.9</v>
      </c>
      <c r="G34" s="100" t="s">
        <v>72</v>
      </c>
      <c r="H34" s="140" t="s">
        <v>56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73</v>
      </c>
      <c r="C36" s="148"/>
      <c r="D36" s="148"/>
      <c r="E36" s="148"/>
      <c r="F36" s="149">
        <f>F34/(1+(0.0038*(B32-20)))</f>
        <v>1529.9475357400581</v>
      </c>
      <c r="G36" s="150" t="s">
        <v>72</v>
      </c>
      <c r="H36" s="151" t="s">
        <v>74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75</v>
      </c>
      <c r="C39" s="114"/>
      <c r="D39" s="89" t="s">
        <v>51</v>
      </c>
      <c r="E39" s="90" t="s">
        <v>37</v>
      </c>
      <c r="F39" s="91" t="s">
        <v>52</v>
      </c>
      <c r="G39" s="92" t="s">
        <v>76</v>
      </c>
      <c r="H39" s="93"/>
      <c r="I39" s="108"/>
    </row>
    <row r="40" spans="1:9" ht="15" customHeight="1">
      <c r="A40" s="118" t="s">
        <v>65</v>
      </c>
      <c r="B40" s="119">
        <v>30</v>
      </c>
      <c r="C40" s="120" t="s">
        <v>66</v>
      </c>
      <c r="D40" s="121"/>
      <c r="E40" s="122"/>
      <c r="F40" s="123"/>
      <c r="G40" s="123"/>
      <c r="H40" s="97" t="s">
        <v>77</v>
      </c>
      <c r="I40" s="108"/>
    </row>
    <row r="41" spans="1:9" ht="15" customHeight="1">
      <c r="A41" s="126" t="s">
        <v>68</v>
      </c>
      <c r="B41" s="127">
        <v>29.3</v>
      </c>
      <c r="C41" s="128" t="s">
        <v>69</v>
      </c>
      <c r="D41" s="129">
        <f>IF(F41="","",IF(ABS(F43-71.83)&gt;7,"RÜCKSPRACHE!",""))</f>
      </c>
      <c r="E41" s="130"/>
      <c r="F41" s="155">
        <v>2.033</v>
      </c>
      <c r="G41" s="130" t="s">
        <v>70</v>
      </c>
      <c r="H41" s="140" t="s">
        <v>56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78</v>
      </c>
      <c r="C43" s="135"/>
      <c r="D43" s="130"/>
      <c r="E43" s="138"/>
      <c r="F43" s="139">
        <f>((F41/B40)/(1+(0.004*(B41-20))))*1000</f>
        <v>65.33616146034196</v>
      </c>
      <c r="G43" s="100" t="s">
        <v>79</v>
      </c>
      <c r="H43" s="151" t="s">
        <v>57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80</v>
      </c>
      <c r="C46" s="114"/>
      <c r="D46" s="89" t="s">
        <v>51</v>
      </c>
      <c r="E46" s="115" t="s">
        <v>63</v>
      </c>
      <c r="F46" s="91" t="s">
        <v>52</v>
      </c>
      <c r="G46" s="92" t="s">
        <v>81</v>
      </c>
      <c r="H46" s="93"/>
    </row>
    <row r="47" spans="1:12" ht="15" customHeight="1">
      <c r="A47" s="160"/>
      <c r="B47" s="37" t="s">
        <v>82</v>
      </c>
      <c r="C47" s="161"/>
      <c r="D47" s="162"/>
      <c r="E47" s="163"/>
      <c r="F47" s="164" t="s">
        <v>83</v>
      </c>
      <c r="G47" s="164" t="s">
        <v>84</v>
      </c>
      <c r="H47" s="97" t="s">
        <v>85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71</v>
      </c>
      <c r="C51" s="174"/>
      <c r="D51" s="176">
        <f>IF(F51="","",IF(ABS(F51-13.64)&gt;0.14,"RÜCKSPRACHE!",""))</f>
      </c>
      <c r="E51" s="177" t="s">
        <v>86</v>
      </c>
      <c r="F51" s="178">
        <v>13.61</v>
      </c>
      <c r="G51" s="179">
        <v>0.55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IF(F53="","",IF(ABS(F53-13.3)&gt;0.09,"RÜCKSPRACHE!",""))</f>
      </c>
      <c r="E53" s="186" t="s">
        <v>87</v>
      </c>
      <c r="F53" s="178">
        <v>13.21</v>
      </c>
      <c r="G53" s="179">
        <v>4.84</v>
      </c>
      <c r="H53" s="140" t="s">
        <v>56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IF(F55="","",IF(ABS(F55-12.68)&gt;0.085,"RÜCKSPRACHE!",""))</f>
      </c>
      <c r="E55" s="189" t="s">
        <v>88</v>
      </c>
      <c r="F55" s="178">
        <v>12.62</v>
      </c>
      <c r="G55" s="190">
        <v>16.27</v>
      </c>
      <c r="H55" s="191" t="s">
        <v>74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89</v>
      </c>
      <c r="C58" s="193"/>
      <c r="D58" s="89" t="s">
        <v>51</v>
      </c>
      <c r="E58" s="115" t="s">
        <v>63</v>
      </c>
      <c r="F58" s="91" t="s">
        <v>52</v>
      </c>
      <c r="G58" s="92" t="s">
        <v>90</v>
      </c>
      <c r="H58" s="93"/>
      <c r="I58" s="108"/>
    </row>
    <row r="59" spans="1:12" ht="12.75">
      <c r="A59" s="118"/>
      <c r="B59" s="37" t="s">
        <v>91</v>
      </c>
      <c r="C59" s="162"/>
      <c r="D59" s="94" t="s">
        <v>92</v>
      </c>
      <c r="E59" s="162"/>
      <c r="F59" s="162"/>
      <c r="G59" s="162"/>
      <c r="H59" s="97" t="s">
        <v>93</v>
      </c>
      <c r="I59" s="108"/>
      <c r="L59" s="194"/>
    </row>
    <row r="60" spans="1:9" ht="15" customHeight="1">
      <c r="A60" s="195"/>
      <c r="B60" s="29"/>
      <c r="C60" s="108"/>
      <c r="D60" s="57"/>
      <c r="E60" s="196" t="s">
        <v>94</v>
      </c>
      <c r="F60" s="197">
        <v>996</v>
      </c>
      <c r="G60" s="198" t="s">
        <v>95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71</v>
      </c>
      <c r="C62" s="108"/>
      <c r="D62" s="202">
        <f>IF(F62="","",IF(F62/F60&lt;0.995,"RÜCKSPRACHE!",""))</f>
      </c>
      <c r="E62" s="165" t="s">
        <v>94</v>
      </c>
      <c r="F62" s="105">
        <v>996</v>
      </c>
      <c r="G62" s="108" t="s">
        <v>96</v>
      </c>
      <c r="H62" s="203" t="s">
        <v>74</v>
      </c>
      <c r="I62" s="108"/>
    </row>
    <row r="63" spans="1:9" s="212" customFormat="1" ht="24.75" customHeight="1" thickBot="1">
      <c r="A63" s="204" t="s">
        <v>97</v>
      </c>
      <c r="B63" s="205" t="s">
        <v>98</v>
      </c>
      <c r="C63" s="206"/>
      <c r="D63" s="207" t="s">
        <v>51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99</v>
      </c>
      <c r="C64" s="162"/>
      <c r="D64" s="94" t="s">
        <v>100</v>
      </c>
      <c r="E64" s="162"/>
      <c r="F64" s="162"/>
      <c r="G64" s="162"/>
      <c r="H64" s="215"/>
      <c r="I64" s="108"/>
    </row>
    <row r="65" spans="1:9" ht="15" customHeight="1">
      <c r="A65" s="195" t="s">
        <v>101</v>
      </c>
      <c r="B65" s="108"/>
      <c r="C65" s="108"/>
      <c r="D65" s="24" t="s">
        <v>102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103</v>
      </c>
      <c r="F67" s="217" t="s">
        <v>104</v>
      </c>
      <c r="G67" s="8" t="s">
        <v>105</v>
      </c>
      <c r="H67" s="218" t="s">
        <v>106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71</v>
      </c>
      <c r="C69" s="8"/>
      <c r="D69" s="8"/>
      <c r="E69" s="8" t="s">
        <v>107</v>
      </c>
      <c r="F69" s="217" t="s">
        <v>104</v>
      </c>
      <c r="G69" s="108" t="s">
        <v>96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108</v>
      </c>
      <c r="D72" s="225"/>
      <c r="E72" s="224" t="s">
        <v>109</v>
      </c>
      <c r="F72" s="225"/>
      <c r="G72" s="224" t="s">
        <v>110</v>
      </c>
      <c r="H72" s="226"/>
      <c r="I72" s="108"/>
    </row>
    <row r="73" spans="1:8" s="232" customFormat="1" ht="12.75">
      <c r="A73" s="227" t="s">
        <v>111</v>
      </c>
      <c r="B73" s="228"/>
      <c r="C73" s="229" t="s">
        <v>74</v>
      </c>
      <c r="D73" s="230"/>
      <c r="E73" s="229" t="s">
        <v>32</v>
      </c>
      <c r="F73" s="230"/>
      <c r="G73" s="229" t="s">
        <v>32</v>
      </c>
      <c r="H73" s="231"/>
    </row>
    <row r="74" spans="1:8" s="232" customFormat="1" ht="12.75">
      <c r="A74" s="233" t="s">
        <v>112</v>
      </c>
      <c r="B74" s="228"/>
      <c r="C74" s="234" t="s">
        <v>113</v>
      </c>
      <c r="D74" s="235"/>
      <c r="E74" s="229" t="s">
        <v>114</v>
      </c>
      <c r="F74" s="230"/>
      <c r="G74" s="229" t="s">
        <v>114</v>
      </c>
      <c r="H74" s="231"/>
    </row>
    <row r="75" spans="1:8" s="232" customFormat="1" ht="12.75">
      <c r="A75" s="233" t="s">
        <v>115</v>
      </c>
      <c r="B75" s="228"/>
      <c r="C75" s="236" t="s">
        <v>63</v>
      </c>
      <c r="D75" s="230"/>
      <c r="E75" s="236">
        <v>37785</v>
      </c>
      <c r="F75" s="230"/>
      <c r="G75" s="236">
        <v>37785</v>
      </c>
      <c r="H75" s="231"/>
    </row>
    <row r="76" spans="1:8" s="232" customFormat="1" ht="13.5" thickBot="1">
      <c r="A76" s="237" t="s">
        <v>116</v>
      </c>
      <c r="B76" s="238"/>
      <c r="C76" s="239"/>
      <c r="D76" s="240"/>
      <c r="E76" s="241"/>
      <c r="F76" s="242"/>
      <c r="G76" s="239"/>
      <c r="H76" s="243"/>
    </row>
    <row r="77" s="232" customFormat="1" ht="12.75"/>
    <row r="78" spans="1:9" s="232" customFormat="1" ht="14.25" hidden="1">
      <c r="A78" s="244"/>
      <c r="C78" s="245"/>
      <c r="I78" s="246"/>
    </row>
    <row r="79" s="232" customFormat="1" ht="12.75" hidden="1"/>
    <row r="80" spans="1:6" s="232" customFormat="1" ht="15.75" hidden="1">
      <c r="A80" s="247"/>
      <c r="B80" s="248"/>
      <c r="E80" s="249"/>
      <c r="F80" s="250"/>
    </row>
    <row r="81" spans="1:6" s="232" customFormat="1" ht="6.75" customHeight="1" hidden="1">
      <c r="A81" s="247"/>
      <c r="B81" s="248"/>
      <c r="E81" s="249"/>
      <c r="F81" s="251"/>
    </row>
    <row r="82" spans="1:6" s="232" customFormat="1" ht="15.75" hidden="1">
      <c r="A82" s="247"/>
      <c r="E82" s="249"/>
      <c r="F82" s="251"/>
    </row>
    <row r="83" spans="1:6" s="232" customFormat="1" ht="4.5" customHeight="1" hidden="1">
      <c r="A83" s="247"/>
      <c r="E83" s="249"/>
      <c r="F83" s="251"/>
    </row>
    <row r="84" spans="1:6" s="232" customFormat="1" ht="15.75" hidden="1">
      <c r="A84" s="247"/>
      <c r="C84" s="252"/>
      <c r="E84" s="249"/>
      <c r="F84" s="253"/>
    </row>
    <row r="85" spans="1:6" s="232" customFormat="1" ht="15.75" hidden="1">
      <c r="A85" s="247"/>
      <c r="C85" s="254"/>
      <c r="E85" s="249"/>
      <c r="F85" s="253"/>
    </row>
    <row r="86" s="232" customFormat="1" ht="12.75" hidden="1">
      <c r="E86" s="246"/>
    </row>
    <row r="87" spans="5:7" s="232" customFormat="1" ht="12.75" hidden="1">
      <c r="E87" s="246"/>
      <c r="F87" s="246"/>
      <c r="G87" s="255"/>
    </row>
    <row r="88" spans="1:6" s="232" customFormat="1" ht="15.75" hidden="1">
      <c r="A88" s="247"/>
      <c r="B88" s="248"/>
      <c r="E88" s="249"/>
      <c r="F88" s="256"/>
    </row>
    <row r="89" s="232" customFormat="1" ht="6.75" customHeight="1" hidden="1"/>
    <row r="90" spans="5:6" s="232" customFormat="1" ht="12.75" hidden="1">
      <c r="E90" s="249"/>
      <c r="F90" s="251"/>
    </row>
    <row r="91" s="232" customFormat="1" ht="12.75" hidden="1"/>
    <row r="92" s="232" customFormat="1" ht="12.75" hidden="1"/>
  </sheetData>
  <sheetProtection sheet="1" objects="1" scenarios="1"/>
  <mergeCells count="23"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2003-07-03T10:21:27Z</dcterms:created>
  <dcterms:modified xsi:type="dcterms:W3CDTF">2003-07-03T12:12:38Z</dcterms:modified>
  <cp:category/>
  <cp:version/>
  <cp:contentType/>
  <cp:contentStatus/>
</cp:coreProperties>
</file>