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00" windowWidth="14220" windowHeight="7545" activeTab="0"/>
  </bookViews>
  <sheets>
    <sheet name="N-3075P" sheetId="1" r:id="rId1"/>
  </sheets>
  <definedNames>
    <definedName name="_xlnm.Print_Area" localSheetId="0">'N-3075P'!$A$1:$H$76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<sst xmlns="http://schemas.openxmlformats.org/spreadsheetml/2006/main" count="156" uniqueCount="119">
  <si>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</si>
  <si>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</si>
  <si>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</si>
  <si>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</si>
  <si>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</si>
  <si>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</si>
  <si>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</si>
  <si>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</si>
  <si>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</si>
  <si>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</si>
  <si>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</si>
  <si>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N-3075P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</si>
  <si>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</si>
  <si>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</si>
  <si>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</si>
  <si>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</si>
  <si>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</si>
  <si>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</si>
  <si>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</si>
  <si>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</si>
  <si>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</si>
  <si>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</si>
  <si>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</si>
  <si>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N-3075I</t>
  </si>
  <si>
    <t>BNN SERIAL NUMBER OUTER LAYER :</t>
  </si>
  <si>
    <t>N-3075E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</si>
  <si>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</si>
  <si>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</si>
  <si>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</si>
  <si>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</si>
  <si>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</si>
  <si>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</si>
  <si>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</si>
  <si>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</si>
  <si>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</si>
  <si>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</si>
  <si>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25.06.03</t>
  </si>
  <si>
    <t>TIME :</t>
  </si>
  <si>
    <t>BNN INT. REG. NO :</t>
  </si>
  <si>
    <t>DATE OF REPORT :</t>
  </si>
  <si>
    <t>Cable    "I"   Number :</t>
  </si>
  <si>
    <t>HCMB__A046-01B10225G</t>
  </si>
  <si>
    <t>Serial Number "I" :</t>
  </si>
  <si>
    <t>Cable  "O"   Number :</t>
  </si>
  <si>
    <t>HCMB__A047-02K11801C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</si>
  <si>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</si>
  <si>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</si>
  <si>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</si>
  <si>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</si>
  <si>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</si>
  <si>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</si>
  <si>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18.06.03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</si>
  <si>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</si>
  <si>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</si>
  <si>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</si>
  <si>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</si>
  <si>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</si>
  <si>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</si>
  <si>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</si>
  <si>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</si>
  <si>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</si>
  <si>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</si>
  <si>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</si>
  <si>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26.06.03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</si>
  <si>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</si>
  <si>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</si>
  <si>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</si>
  <si>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</si>
  <si>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</si>
  <si>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</si>
  <si>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</si>
  <si>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</si>
  <si>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</si>
  <si>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</si>
  <si>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Oswald</t>
  </si>
  <si>
    <t xml:space="preserve">R[dc]  of the Splice </t>
  </si>
  <si>
    <t>Fug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</si>
  <si>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</si>
  <si>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</si>
  <si>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</si>
  <si>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Zehentner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</si>
  <si>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</si>
  <si>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</si>
  <si>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</si>
  <si>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</si>
  <si>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</si>
  <si>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</si>
  <si>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</si>
  <si>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</si>
  <si>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</si>
  <si>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</si>
  <si>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</si>
  <si>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</si>
  <si>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</si>
  <si>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</si>
  <si>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</si>
  <si>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</si>
  <si>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</t>
    </r>
    <r>
      <rPr>
        <b/>
        <sz val="8"/>
        <rFont val="Arial"/>
        <family val="2"/>
      </rPr>
      <t xml:space="preserve"> 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</si>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</sst>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73I" xfId="19"/>
    <cellStyle name="Dezimal_CF0013_C__N-3073I" xfId="20"/>
    <cellStyle name="Percent" xfId="21"/>
    <cellStyle name="Währung [0]_CF0013_C__N-3073I" xfId="22"/>
    <cellStyle name="Währung_CF0013_C__N-307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IF(VALUE(MID(H7,3,4))&lt;3001,"F303","F489")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CF0015_C__N-3075P</v>
      </c>
      <c r="E9" s="27"/>
      <c r="F9" s="23" t="s">
        <v>16</v>
      </c>
      <c r="G9" s="8"/>
      <c r="H9" s="47" t="str">
        <f>IF(VALUE(MID(H7,3,4))&lt;3001,"91300","N.911004")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 t="str">
        <f>IF(C75="","",C75)</f>
        <v>26.06.03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N-3075I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N-3075E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 t="s">
        <v>51</v>
      </c>
      <c r="F22" s="91" t="s">
        <v>52</v>
      </c>
      <c r="G22" s="92" t="s">
        <v>53</v>
      </c>
      <c r="H22" s="93"/>
    </row>
    <row r="23" spans="1:8" s="7" customFormat="1" ht="15" customHeight="1">
      <c r="A23" s="15"/>
      <c r="B23" s="37" t="s">
        <v>54</v>
      </c>
      <c r="C23" s="94"/>
      <c r="D23" s="94" t="s">
        <v>55</v>
      </c>
      <c r="E23" s="94"/>
      <c r="F23" s="95" t="s">
        <v>56</v>
      </c>
      <c r="G23" s="96" t="s">
        <v>57</v>
      </c>
      <c r="H23" s="97" t="s">
        <v>58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59</v>
      </c>
      <c r="C25" s="29"/>
      <c r="D25" s="100"/>
      <c r="E25" s="104">
        <f>IF(F25="","",IF(F25&lt;40000,"RÜCKSPRACHE!",""))</f>
      </c>
      <c r="F25" s="105">
        <v>97500</v>
      </c>
      <c r="G25" s="106" t="s">
        <v>60</v>
      </c>
      <c r="H25" s="101" t="s">
        <v>61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62</v>
      </c>
      <c r="C30" s="114"/>
      <c r="D30" s="89" t="s">
        <v>50</v>
      </c>
      <c r="E30" s="90" t="s">
        <v>63</v>
      </c>
      <c r="F30" s="91" t="s">
        <v>52</v>
      </c>
      <c r="G30" s="92" t="s">
        <v>64</v>
      </c>
      <c r="H30" s="93"/>
      <c r="I30" s="115"/>
      <c r="J30" s="116"/>
    </row>
    <row r="31" spans="1:10" ht="15" customHeight="1">
      <c r="A31" s="117" t="s">
        <v>65</v>
      </c>
      <c r="B31" s="118">
        <v>1</v>
      </c>
      <c r="C31" s="119" t="s">
        <v>66</v>
      </c>
      <c r="D31" s="120"/>
      <c r="E31" s="121"/>
      <c r="F31" s="122"/>
      <c r="G31" s="122"/>
      <c r="H31" s="97" t="s">
        <v>67</v>
      </c>
      <c r="I31" s="123"/>
      <c r="J31" s="124"/>
    </row>
    <row r="32" spans="1:9" ht="15" customHeight="1">
      <c r="A32" s="125" t="s">
        <v>68</v>
      </c>
      <c r="B32" s="126">
        <v>27.9</v>
      </c>
      <c r="C32" s="127" t="s">
        <v>69</v>
      </c>
      <c r="D32" s="128">
        <f>IF(F32="","",IF(ABS(F36-1525)&gt;7.5,"RÜCKSPRACHE!",""))</f>
      </c>
      <c r="E32" s="129"/>
      <c r="F32" s="130">
        <v>1566.9</v>
      </c>
      <c r="G32" s="129" t="s">
        <v>70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71</v>
      </c>
      <c r="C34" s="134"/>
      <c r="D34" s="129"/>
      <c r="E34" s="137"/>
      <c r="F34" s="138">
        <f>IF(F32="","",(F32/B31))</f>
        <v>1566.9</v>
      </c>
      <c r="G34" s="100" t="s">
        <v>72</v>
      </c>
      <c r="H34" s="139" t="s">
        <v>56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73</v>
      </c>
      <c r="C36" s="147"/>
      <c r="D36" s="147"/>
      <c r="E36" s="147"/>
      <c r="F36" s="148">
        <f>IF(F32="","",F34/(1+(0.0038*(B32-20))))</f>
        <v>1521.2325974252929</v>
      </c>
      <c r="G36" s="149" t="s">
        <v>72</v>
      </c>
      <c r="H36" s="150" t="s">
        <v>74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75</v>
      </c>
      <c r="C39" s="114"/>
      <c r="D39" s="89" t="s">
        <v>50</v>
      </c>
      <c r="E39" s="90" t="s">
        <v>36</v>
      </c>
      <c r="F39" s="91" t="s">
        <v>52</v>
      </c>
      <c r="G39" s="92" t="s">
        <v>76</v>
      </c>
      <c r="H39" s="93"/>
      <c r="I39" s="108"/>
    </row>
    <row r="40" spans="1:9" ht="15" customHeight="1">
      <c r="A40" s="117" t="s">
        <v>65</v>
      </c>
      <c r="B40" s="118">
        <v>30</v>
      </c>
      <c r="C40" s="119" t="s">
        <v>66</v>
      </c>
      <c r="D40" s="120"/>
      <c r="E40" s="121"/>
      <c r="F40" s="122"/>
      <c r="G40" s="122"/>
      <c r="H40" s="97" t="s">
        <v>77</v>
      </c>
      <c r="I40" s="108"/>
    </row>
    <row r="41" spans="1:9" ht="15" customHeight="1">
      <c r="A41" s="125" t="s">
        <v>68</v>
      </c>
      <c r="B41" s="126">
        <v>27.7</v>
      </c>
      <c r="C41" s="127" t="s">
        <v>69</v>
      </c>
      <c r="D41" s="128">
        <f>IF(F41="","",IF(ABS(F43-71.83)&gt;7,"RÜCKSPRACHE!",""))</f>
      </c>
      <c r="E41" s="129"/>
      <c r="F41" s="154">
        <v>2.122</v>
      </c>
      <c r="G41" s="129" t="s">
        <v>70</v>
      </c>
      <c r="H41" s="139" t="s">
        <v>56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78</v>
      </c>
      <c r="C43" s="134"/>
      <c r="D43" s="129"/>
      <c r="E43" s="137"/>
      <c r="F43" s="138">
        <f>((F41/B40)/(1+(0.004*(B41-20))))*1000</f>
        <v>68.61984219376536</v>
      </c>
      <c r="G43" s="100" t="s">
        <v>79</v>
      </c>
      <c r="H43" s="150" t="s">
        <v>80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81</v>
      </c>
      <c r="C46" s="114"/>
      <c r="D46" s="89" t="s">
        <v>50</v>
      </c>
      <c r="E46" s="90" t="s">
        <v>63</v>
      </c>
      <c r="F46" s="91" t="s">
        <v>52</v>
      </c>
      <c r="G46" s="92" t="s">
        <v>82</v>
      </c>
      <c r="H46" s="93"/>
    </row>
    <row r="47" spans="1:12" ht="15" customHeight="1">
      <c r="A47" s="159"/>
      <c r="B47" s="37" t="s">
        <v>83</v>
      </c>
      <c r="C47" s="160"/>
      <c r="D47" s="161"/>
      <c r="E47" s="162"/>
      <c r="F47" s="163" t="s">
        <v>84</v>
      </c>
      <c r="G47" s="163" t="s">
        <v>85</v>
      </c>
      <c r="H47" s="97" t="s">
        <v>86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71</v>
      </c>
      <c r="C51" s="173"/>
      <c r="D51" s="175">
        <f>IF(F51="","",IF(ABS(F51-13.64)&gt;0.14,"RÜCKSPRACHE!",""))</f>
      </c>
      <c r="E51" s="176" t="s">
        <v>87</v>
      </c>
      <c r="F51" s="177">
        <v>13.66</v>
      </c>
      <c r="G51" s="178">
        <v>0.54881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IF(F53="","",IF(ABS(F53-13.3)&gt;0.09,"RÜCKSPRACHE!",""))</f>
      </c>
      <c r="E53" s="185" t="s">
        <v>88</v>
      </c>
      <c r="F53" s="177">
        <v>13.22</v>
      </c>
      <c r="G53" s="178">
        <v>4.86</v>
      </c>
      <c r="H53" s="139" t="s">
        <v>56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IF(F55="","",IF(ABS(F55-12.68)&gt;0.085,"RÜCKSPRACHE!",""))</f>
      </c>
      <c r="E55" s="188" t="s">
        <v>89</v>
      </c>
      <c r="F55" s="177">
        <v>12.63</v>
      </c>
      <c r="G55" s="189">
        <v>16.04</v>
      </c>
      <c r="H55" s="190" t="s">
        <v>74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90</v>
      </c>
      <c r="C58" s="192"/>
      <c r="D58" s="89" t="s">
        <v>50</v>
      </c>
      <c r="E58" s="90" t="s">
        <v>63</v>
      </c>
      <c r="F58" s="91" t="s">
        <v>52</v>
      </c>
      <c r="G58" s="92" t="s">
        <v>91</v>
      </c>
      <c r="H58" s="93"/>
      <c r="I58" s="108"/>
    </row>
    <row r="59" spans="1:12" ht="12.75">
      <c r="A59" s="117"/>
      <c r="B59" s="37" t="s">
        <v>92</v>
      </c>
      <c r="C59" s="161"/>
      <c r="D59" s="94" t="s">
        <v>93</v>
      </c>
      <c r="E59" s="161"/>
      <c r="F59" s="161"/>
      <c r="G59" s="161"/>
      <c r="H59" s="97" t="s">
        <v>94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95</v>
      </c>
      <c r="F60" s="196">
        <v>996</v>
      </c>
      <c r="G60" s="197" t="s">
        <v>96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71</v>
      </c>
      <c r="C62" s="108"/>
      <c r="D62" s="201">
        <f>IF(F62="","",IF(F62/F60&lt;0.995,"RÜCKSPRACHE!",""))</f>
      </c>
      <c r="E62" s="164" t="s">
        <v>95</v>
      </c>
      <c r="F62" s="105">
        <v>996</v>
      </c>
      <c r="G62" s="108" t="s">
        <v>97</v>
      </c>
      <c r="H62" s="202" t="s">
        <v>74</v>
      </c>
      <c r="I62" s="108"/>
    </row>
    <row r="63" spans="1:9" s="211" customFormat="1" ht="24.75" customHeight="1" thickBot="1">
      <c r="A63" s="203" t="s">
        <v>98</v>
      </c>
      <c r="B63" s="204" t="s">
        <v>99</v>
      </c>
      <c r="C63" s="205"/>
      <c r="D63" s="206" t="s">
        <v>50</v>
      </c>
      <c r="E63" s="207" t="s">
        <v>100</v>
      </c>
      <c r="F63" s="208"/>
      <c r="G63" s="209"/>
      <c r="H63" s="210"/>
      <c r="I63" s="205"/>
    </row>
    <row r="64" spans="1:9" ht="15" customHeight="1">
      <c r="A64" s="212"/>
      <c r="B64" s="213" t="s">
        <v>101</v>
      </c>
      <c r="C64" s="161"/>
      <c r="D64" s="94" t="s">
        <v>102</v>
      </c>
      <c r="E64" s="161"/>
      <c r="F64" s="161"/>
      <c r="G64" s="161"/>
      <c r="H64" s="214"/>
      <c r="I64" s="108"/>
    </row>
    <row r="65" spans="1:9" ht="15" customHeight="1">
      <c r="A65" s="194" t="s">
        <v>103</v>
      </c>
      <c r="B65" s="108"/>
      <c r="C65" s="108"/>
      <c r="D65" s="24" t="s">
        <v>104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105</v>
      </c>
      <c r="F67" s="216" t="s">
        <v>106</v>
      </c>
      <c r="G67" s="8" t="s">
        <v>107</v>
      </c>
      <c r="H67" s="217" t="s">
        <v>108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71</v>
      </c>
      <c r="C69" s="8"/>
      <c r="D69" s="8"/>
      <c r="E69" s="8" t="s">
        <v>109</v>
      </c>
      <c r="F69" s="216" t="s">
        <v>106</v>
      </c>
      <c r="G69" s="108" t="s">
        <v>97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110</v>
      </c>
      <c r="D72" s="224"/>
      <c r="E72" s="223" t="s">
        <v>111</v>
      </c>
      <c r="F72" s="224"/>
      <c r="G72" s="223" t="s">
        <v>112</v>
      </c>
      <c r="H72" s="225"/>
      <c r="I72" s="108"/>
    </row>
    <row r="73" spans="1:8" s="231" customFormat="1" ht="12.75">
      <c r="A73" s="226" t="s">
        <v>113</v>
      </c>
      <c r="B73" s="227"/>
      <c r="C73" s="228" t="s">
        <v>74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114</v>
      </c>
      <c r="B74" s="227"/>
      <c r="C74" s="233" t="s">
        <v>115</v>
      </c>
      <c r="D74" s="234"/>
      <c r="E74" s="228" t="s">
        <v>116</v>
      </c>
      <c r="F74" s="229"/>
      <c r="G74" s="228" t="s">
        <v>116</v>
      </c>
      <c r="H74" s="230"/>
    </row>
    <row r="75" spans="1:8" s="231" customFormat="1" ht="12.75">
      <c r="A75" s="232" t="s">
        <v>117</v>
      </c>
      <c r="B75" s="227"/>
      <c r="C75" s="235" t="s">
        <v>63</v>
      </c>
      <c r="D75" s="229"/>
      <c r="E75" s="235">
        <v>37803</v>
      </c>
      <c r="F75" s="229"/>
      <c r="G75" s="235">
        <v>37804</v>
      </c>
      <c r="H75" s="230"/>
    </row>
    <row r="76" spans="1:8" s="231" customFormat="1" ht="13.5" thickBot="1">
      <c r="A76" s="236" t="s">
        <v>118</v>
      </c>
      <c r="B76" s="237"/>
      <c r="C76" s="238"/>
      <c r="D76" s="239"/>
      <c r="E76" s="240"/>
      <c r="F76" s="241"/>
      <c r="G76" s="238"/>
      <c r="H76" s="242"/>
    </row>
    <row r="77" s="231" customFormat="1" ht="12.75"/>
    <row r="78" spans="1:9" s="231" customFormat="1" ht="14.25" hidden="1">
      <c r="A78" s="243"/>
      <c r="C78" s="244"/>
      <c r="I78" s="245"/>
    </row>
    <row r="79" s="231" customFormat="1" ht="12.75" hidden="1"/>
    <row r="80" spans="1:6" s="231" customFormat="1" ht="15.75" hidden="1">
      <c r="A80" s="246"/>
      <c r="B80" s="247"/>
      <c r="E80" s="248"/>
      <c r="F80" s="249"/>
    </row>
    <row r="81" spans="1:6" s="231" customFormat="1" ht="6.75" customHeight="1" hidden="1">
      <c r="A81" s="246"/>
      <c r="B81" s="247"/>
      <c r="E81" s="248"/>
      <c r="F81" s="250"/>
    </row>
    <row r="82" spans="1:6" s="231" customFormat="1" ht="15.75" hidden="1">
      <c r="A82" s="246"/>
      <c r="E82" s="248"/>
      <c r="F82" s="250"/>
    </row>
    <row r="83" spans="1:6" s="231" customFormat="1" ht="4.5" customHeight="1" hidden="1">
      <c r="A83" s="246"/>
      <c r="E83" s="248"/>
      <c r="F83" s="250"/>
    </row>
    <row r="84" spans="1:6" s="231" customFormat="1" ht="15.75" hidden="1">
      <c r="A84" s="246"/>
      <c r="C84" s="251"/>
      <c r="E84" s="248"/>
      <c r="F84" s="252"/>
    </row>
    <row r="85" spans="1:6" s="231" customFormat="1" ht="15.75" hidden="1">
      <c r="A85" s="246"/>
      <c r="C85" s="253"/>
      <c r="E85" s="248"/>
      <c r="F85" s="252"/>
    </row>
    <row r="86" s="231" customFormat="1" ht="12.75" hidden="1">
      <c r="E86" s="245"/>
    </row>
    <row r="87" spans="5:7" s="231" customFormat="1" ht="12.75" hidden="1">
      <c r="E87" s="245"/>
      <c r="F87" s="245"/>
      <c r="G87" s="254"/>
    </row>
    <row r="88" spans="1:6" s="231" customFormat="1" ht="15.75" hidden="1">
      <c r="A88" s="246"/>
      <c r="B88" s="247"/>
      <c r="E88" s="248"/>
      <c r="F88" s="255"/>
    </row>
    <row r="89" s="231" customFormat="1" ht="6.75" customHeight="1" hidden="1"/>
    <row r="90" spans="5:6" s="231" customFormat="1" ht="12.75" hidden="1">
      <c r="E90" s="248"/>
      <c r="F90" s="250"/>
    </row>
    <row r="91" s="231" customFormat="1" ht="12.75" hidden="1"/>
    <row r="92" s="231" customFormat="1" ht="12.75" hidden="1"/>
  </sheetData>
  <sheetProtection sheet="1" objects="1" scenarios="1"/>
  <mergeCells count="23">
    <mergeCell ref="E74:F74"/>
    <mergeCell ref="E73:F73"/>
    <mergeCell ref="C75:D75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2003-07-14T12:37:24Z</dcterms:created>
  <dcterms:modified xsi:type="dcterms:W3CDTF">2003-07-14T12:37:59Z</dcterms:modified>
  <cp:category/>
  <cp:version/>
  <cp:contentType/>
  <cp:contentStatus/>
</cp:coreProperties>
</file>