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895" activeTab="0"/>
  </bookViews>
  <sheets>
    <sheet name="N-3126P" sheetId="1" r:id="rId1"/>
  </sheets>
  <definedNames>
    <definedName name="_xlnm.Print_Area" localSheetId="0">'N-3126P'!$A$1:$H$76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<sst xmlns="http://schemas.openxmlformats.org/spreadsheetml/2006/main" count="149" uniqueCount="116">
  <si>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</si>
  <si>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</si>
  <si>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</si>
  <si>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</si>
  <si>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</si>
  <si>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</si>
  <si>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</si>
  <si>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</si>
  <si>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</si>
  <si>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</si>
  <si>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</si>
  <si>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N-3126P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</si>
  <si>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</si>
  <si>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</si>
  <si>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</si>
  <si>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</si>
  <si>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</si>
  <si>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</si>
  <si>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</si>
  <si>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</si>
  <si>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</si>
  <si>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</si>
  <si>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</si>
  <si>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N-3126I</t>
  </si>
  <si>
    <t>BNN SERIAL NUMBER OUTER LAYER :</t>
  </si>
  <si>
    <t>N-3126E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</si>
  <si>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</si>
  <si>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</si>
  <si>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</si>
  <si>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</si>
  <si>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</si>
  <si>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</si>
  <si>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</si>
  <si>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</si>
  <si>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</si>
  <si>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</si>
  <si>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</si>
  <si>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</si>
  <si>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</si>
  <si>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</si>
  <si>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HCMB__A046-01B10245F</t>
  </si>
  <si>
    <t>Serial Number "I" :</t>
  </si>
  <si>
    <t>Cable  "O"   Number :</t>
  </si>
  <si>
    <t>HCMB__A047-02K13901B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</si>
  <si>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</si>
  <si>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</si>
  <si>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</si>
  <si>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</si>
  <si>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</si>
  <si>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</si>
  <si>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</si>
  <si>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</si>
  <si>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</si>
  <si>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</si>
  <si>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</si>
  <si>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Schwitulla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</si>
  <si>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</si>
  <si>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</si>
  <si>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</si>
  <si>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</si>
  <si>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</si>
  <si>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</si>
  <si>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</si>
  <si>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</si>
  <si>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</si>
  <si>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</si>
  <si>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</si>
  <si>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</si>
  <si>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</si>
  <si>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</si>
  <si>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</si>
  <si>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Weinberg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</si>
  <si>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</si>
  <si>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</si>
  <si>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</si>
  <si>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</si>
  <si>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</si>
  <si>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Oswald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</si>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</sst>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6" fillId="0" borderId="32" xfId="0" applyFont="1" applyFill="1" applyBorder="1" applyAlignment="1">
      <alignment horizontal="left" vertical="center"/>
    </xf>
    <xf numFmtId="0" fontId="36" fillId="0" borderId="30" xfId="0" applyFont="1" applyFill="1" applyBorder="1" applyAlignment="1">
      <alignment horizontal="left" vertical="center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14" fontId="0" fillId="0" borderId="33" xfId="0" applyNumberForma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25I" xfId="19"/>
    <cellStyle name="Dezimal_CF0013_C__N-3125I" xfId="20"/>
    <cellStyle name="Percent" xfId="21"/>
    <cellStyle name="Währung [0]_CF0013_C__N-3125I" xfId="22"/>
    <cellStyle name="Währung_CF0013_C__N-312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CF0015_C__N-3126P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37826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E:\PartitionD\Data_serie\Serie_03\Poles_Tb\[HCMB__A010_03-003126P.xls]N-3126P</v>
      </c>
      <c r="D16" s="60"/>
      <c r="E16" s="61"/>
      <c r="F16" s="30" t="s">
        <v>38</v>
      </c>
      <c r="G16" s="31"/>
      <c r="H16" s="62">
        <f>IF(C75="","",C75)</f>
        <v>37830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51" t="s">
        <v>40</v>
      </c>
      <c r="E18" s="252"/>
      <c r="F18" s="70" t="s">
        <v>41</v>
      </c>
      <c r="G18" s="71"/>
      <c r="H18" s="72" t="str">
        <f>D12</f>
        <v>N-3126I</v>
      </c>
    </row>
    <row r="19" spans="1:8" s="7" customFormat="1" ht="15" customHeight="1" thickBot="1">
      <c r="A19" s="73" t="s">
        <v>42</v>
      </c>
      <c r="B19" s="74"/>
      <c r="C19" s="75"/>
      <c r="D19" s="253" t="s">
        <v>43</v>
      </c>
      <c r="E19" s="254"/>
      <c r="F19" s="76" t="s">
        <v>44</v>
      </c>
      <c r="G19" s="77"/>
      <c r="H19" s="78" t="str">
        <f>H12</f>
        <v>N-3126E</v>
      </c>
    </row>
    <row r="20" spans="1:8" s="7" customFormat="1" ht="24.75" customHeight="1" thickBot="1">
      <c r="A20" s="79" t="s">
        <v>45</v>
      </c>
      <c r="E20" s="80" t="s">
        <v>46</v>
      </c>
      <c r="F20" s="255" t="s">
        <v>47</v>
      </c>
      <c r="G20" s="255"/>
      <c r="H20" s="255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>
        <v>37826</v>
      </c>
      <c r="F22" s="86" t="s">
        <v>50</v>
      </c>
      <c r="G22" s="249" t="s">
        <v>51</v>
      </c>
      <c r="H22" s="250"/>
    </row>
    <row r="23" spans="1:8" s="7" customFormat="1" ht="15" customHeight="1">
      <c r="A23" s="15"/>
      <c r="B23" s="37" t="s">
        <v>52</v>
      </c>
      <c r="C23" s="87"/>
      <c r="D23" s="87" t="s">
        <v>53</v>
      </c>
      <c r="E23" s="87"/>
      <c r="F23" s="88" t="s">
        <v>54</v>
      </c>
      <c r="G23" s="89" t="s">
        <v>55</v>
      </c>
      <c r="H23" s="90" t="s">
        <v>56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57</v>
      </c>
      <c r="C25" s="29"/>
      <c r="D25" s="93"/>
      <c r="E25" s="97">
        <f>IF(F25="","",IF(F25&lt;40000,"RÜCKSPRACHE!",""))</f>
      </c>
      <c r="F25" s="98">
        <v>172000</v>
      </c>
      <c r="G25" s="99" t="s">
        <v>58</v>
      </c>
      <c r="H25" s="94" t="s">
        <v>59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60</v>
      </c>
      <c r="C30" s="107"/>
      <c r="D30" s="84" t="s">
        <v>49</v>
      </c>
      <c r="E30" s="85">
        <v>37830</v>
      </c>
      <c r="F30" s="86" t="s">
        <v>50</v>
      </c>
      <c r="G30" s="249" t="s">
        <v>61</v>
      </c>
      <c r="H30" s="250"/>
      <c r="I30" s="108"/>
      <c r="J30" s="109"/>
    </row>
    <row r="31" spans="1:10" ht="15" customHeight="1">
      <c r="A31" s="110" t="s">
        <v>62</v>
      </c>
      <c r="B31" s="111">
        <v>1</v>
      </c>
      <c r="C31" s="112" t="s">
        <v>63</v>
      </c>
      <c r="D31" s="113"/>
      <c r="E31" s="114"/>
      <c r="F31" s="115"/>
      <c r="G31" s="115"/>
      <c r="H31" s="90" t="s">
        <v>64</v>
      </c>
      <c r="I31" s="116"/>
      <c r="J31" s="117"/>
    </row>
    <row r="32" spans="1:9" ht="15" customHeight="1">
      <c r="A32" s="118" t="s">
        <v>65</v>
      </c>
      <c r="B32" s="119">
        <v>27.6</v>
      </c>
      <c r="C32" s="120" t="s">
        <v>66</v>
      </c>
      <c r="D32" s="121">
        <f>IF(F32="","",IF(ABS(F36-1525)&gt;7.5,"RÜCKSPRACHE!",""))</f>
      </c>
      <c r="E32" s="122"/>
      <c r="F32" s="123">
        <v>1569</v>
      </c>
      <c r="G32" s="122" t="s">
        <v>67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68</v>
      </c>
      <c r="C34" s="127"/>
      <c r="D34" s="122"/>
      <c r="E34" s="130"/>
      <c r="F34" s="131">
        <f>IF(B32=0,"",(F32/B31))</f>
        <v>1569</v>
      </c>
      <c r="G34" s="93" t="s">
        <v>69</v>
      </c>
      <c r="H34" s="132" t="s">
        <v>54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70</v>
      </c>
      <c r="C36" s="140"/>
      <c r="D36" s="140"/>
      <c r="E36" s="140"/>
      <c r="F36" s="141">
        <f>IF(B32=0,"",F34/(1+(0.0038*(B32-20))))</f>
        <v>1524.9591789129927</v>
      </c>
      <c r="G36" s="142" t="s">
        <v>69</v>
      </c>
      <c r="H36" s="143" t="s">
        <v>71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72</v>
      </c>
      <c r="C39" s="107"/>
      <c r="D39" s="84" t="s">
        <v>49</v>
      </c>
      <c r="E39" s="85">
        <v>37826</v>
      </c>
      <c r="F39" s="86" t="s">
        <v>50</v>
      </c>
      <c r="G39" s="249" t="s">
        <v>73</v>
      </c>
      <c r="H39" s="250"/>
      <c r="I39" s="101"/>
    </row>
    <row r="40" spans="1:9" ht="15" customHeight="1">
      <c r="A40" s="110" t="s">
        <v>62</v>
      </c>
      <c r="B40" s="111">
        <v>30</v>
      </c>
      <c r="C40" s="112" t="s">
        <v>63</v>
      </c>
      <c r="D40" s="113"/>
      <c r="E40" s="114"/>
      <c r="F40" s="115"/>
      <c r="G40" s="115"/>
      <c r="H40" s="90" t="s">
        <v>74</v>
      </c>
      <c r="I40" s="101"/>
    </row>
    <row r="41" spans="1:9" ht="15" customHeight="1">
      <c r="A41" s="118" t="s">
        <v>65</v>
      </c>
      <c r="B41" s="119">
        <v>28.5</v>
      </c>
      <c r="C41" s="120" t="s">
        <v>66</v>
      </c>
      <c r="D41" s="121">
        <f>IF(F41="","",IF(ABS(F43-71.83)&gt;7,"RÜCKSPRACHE!",""))</f>
      </c>
      <c r="E41" s="122"/>
      <c r="F41" s="147">
        <v>2.069</v>
      </c>
      <c r="G41" s="122" t="s">
        <v>67</v>
      </c>
      <c r="H41" s="132" t="s">
        <v>54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75</v>
      </c>
      <c r="C43" s="127"/>
      <c r="D43" s="122"/>
      <c r="E43" s="130"/>
      <c r="F43" s="131">
        <f>((F41/B40)/(1+(0.004*(B41-20))))*1000</f>
        <v>66.69890393294648</v>
      </c>
      <c r="G43" s="93" t="s">
        <v>76</v>
      </c>
      <c r="H43" s="143" t="s">
        <v>77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78</v>
      </c>
      <c r="C46" s="107"/>
      <c r="D46" s="84" t="s">
        <v>49</v>
      </c>
      <c r="E46" s="85">
        <v>37830</v>
      </c>
      <c r="F46" s="86" t="s">
        <v>50</v>
      </c>
      <c r="G46" s="249" t="s">
        <v>79</v>
      </c>
      <c r="H46" s="250"/>
    </row>
    <row r="47" spans="1:12" ht="15" customHeight="1">
      <c r="A47" s="152"/>
      <c r="B47" s="37" t="s">
        <v>80</v>
      </c>
      <c r="C47" s="153"/>
      <c r="D47" s="154"/>
      <c r="E47" s="155"/>
      <c r="F47" s="156" t="s">
        <v>81</v>
      </c>
      <c r="G47" s="156" t="s">
        <v>82</v>
      </c>
      <c r="H47" s="90" t="s">
        <v>83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68</v>
      </c>
      <c r="C51" s="166"/>
      <c r="D51" s="168">
        <f>IF(F51="","",IF(ABS(F51-13.55)&gt;0.2,"RÜCKSPRACHE!",""))</f>
      </c>
      <c r="E51" s="169" t="s">
        <v>84</v>
      </c>
      <c r="F51" s="170">
        <v>13.49</v>
      </c>
      <c r="G51" s="171">
        <v>0.5354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85</v>
      </c>
      <c r="F53" s="170">
        <v>13.36</v>
      </c>
      <c r="G53" s="171">
        <v>4.87</v>
      </c>
      <c r="H53" s="132" t="s">
        <v>54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3" customFormat="1" ht="12.75">
      <c r="A55" s="180"/>
      <c r="B55" s="174"/>
      <c r="C55" s="174"/>
      <c r="D55" s="168">
        <f>IF(F55="","",IF(ABS(F55-12.8)&gt;0.2,"RÜCKSPRACHE!",""))</f>
      </c>
      <c r="E55" s="181" t="s">
        <v>86</v>
      </c>
      <c r="F55" s="170">
        <v>12.8</v>
      </c>
      <c r="G55" s="182">
        <v>18.16</v>
      </c>
      <c r="H55" s="143" t="s">
        <v>71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87</v>
      </c>
      <c r="C58" s="184"/>
      <c r="D58" s="84" t="s">
        <v>49</v>
      </c>
      <c r="E58" s="85">
        <v>37830</v>
      </c>
      <c r="F58" s="86" t="s">
        <v>50</v>
      </c>
      <c r="G58" s="249" t="s">
        <v>88</v>
      </c>
      <c r="H58" s="250"/>
      <c r="I58" s="101"/>
    </row>
    <row r="59" spans="1:12" ht="12.75">
      <c r="A59" s="110"/>
      <c r="B59" s="37" t="s">
        <v>89</v>
      </c>
      <c r="C59" s="154"/>
      <c r="D59" s="87" t="s">
        <v>90</v>
      </c>
      <c r="E59" s="154"/>
      <c r="F59" s="154"/>
      <c r="G59" s="154"/>
      <c r="H59" s="90" t="s">
        <v>91</v>
      </c>
      <c r="I59" s="101"/>
      <c r="L59" s="185"/>
    </row>
    <row r="60" spans="1:9" ht="15" customHeight="1">
      <c r="A60" s="186"/>
      <c r="B60" s="29"/>
      <c r="C60" s="101"/>
      <c r="D60" s="58"/>
      <c r="E60" s="187" t="s">
        <v>92</v>
      </c>
      <c r="F60" s="188">
        <v>992</v>
      </c>
      <c r="G60" s="189" t="s">
        <v>93</v>
      </c>
      <c r="H60" s="190"/>
      <c r="I60" s="101"/>
    </row>
    <row r="61" spans="1:9" ht="2.25" customHeight="1">
      <c r="A61" s="191"/>
      <c r="B61" s="101"/>
      <c r="C61" s="101"/>
      <c r="D61" s="101"/>
      <c r="E61" s="101"/>
      <c r="F61" s="192"/>
      <c r="G61" s="101"/>
      <c r="H61" s="102"/>
      <c r="I61" s="101"/>
    </row>
    <row r="62" spans="1:9" ht="15" customHeight="1">
      <c r="A62" s="96"/>
      <c r="B62" s="129" t="s">
        <v>68</v>
      </c>
      <c r="C62" s="101"/>
      <c r="D62" s="193">
        <f>IF(F62="","",IF(F62/F60&lt;0.98,"RÜCKSPRACHE!",""))</f>
      </c>
      <c r="E62" s="157" t="s">
        <v>92</v>
      </c>
      <c r="F62" s="98">
        <v>988</v>
      </c>
      <c r="G62" s="101" t="s">
        <v>94</v>
      </c>
      <c r="H62" s="143" t="s">
        <v>71</v>
      </c>
      <c r="I62" s="101"/>
    </row>
    <row r="63" spans="1:9" s="202" customFormat="1" ht="24.75" customHeight="1" thickBot="1">
      <c r="A63" s="194" t="s">
        <v>95</v>
      </c>
      <c r="B63" s="195" t="s">
        <v>96</v>
      </c>
      <c r="C63" s="196"/>
      <c r="D63" s="197" t="s">
        <v>49</v>
      </c>
      <c r="E63" s="198" t="s">
        <v>97</v>
      </c>
      <c r="F63" s="199"/>
      <c r="G63" s="200"/>
      <c r="H63" s="201"/>
      <c r="I63" s="196"/>
    </row>
    <row r="64" spans="1:9" ht="15" customHeight="1">
      <c r="A64" s="203"/>
      <c r="B64" s="204" t="s">
        <v>98</v>
      </c>
      <c r="C64" s="154"/>
      <c r="D64" s="87" t="s">
        <v>99</v>
      </c>
      <c r="E64" s="154"/>
      <c r="F64" s="154"/>
      <c r="G64" s="154"/>
      <c r="H64" s="205"/>
      <c r="I64" s="101"/>
    </row>
    <row r="65" spans="1:9" ht="15" customHeight="1">
      <c r="A65" s="186" t="s">
        <v>100</v>
      </c>
      <c r="B65" s="101"/>
      <c r="C65" s="101"/>
      <c r="D65" s="24" t="s">
        <v>101</v>
      </c>
      <c r="E65" s="101"/>
      <c r="F65" s="101"/>
      <c r="G65" s="101"/>
      <c r="H65" s="102"/>
      <c r="I65" s="101"/>
    </row>
    <row r="66" spans="1:9" ht="2.25" customHeight="1">
      <c r="A66" s="206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102</v>
      </c>
      <c r="F67" s="207" t="s">
        <v>103</v>
      </c>
      <c r="G67" s="8" t="s">
        <v>104</v>
      </c>
      <c r="H67" s="208" t="s">
        <v>105</v>
      </c>
      <c r="I67" s="101"/>
    </row>
    <row r="68" spans="1:9" ht="2.25" customHeight="1">
      <c r="A68" s="96"/>
      <c r="B68" s="8"/>
      <c r="C68" s="8"/>
      <c r="D68" s="8"/>
      <c r="E68" s="101"/>
      <c r="F68" s="209"/>
      <c r="G68" s="8"/>
      <c r="H68" s="27"/>
      <c r="I68" s="101"/>
    </row>
    <row r="69" spans="1:9" ht="15" customHeight="1">
      <c r="A69" s="96"/>
      <c r="B69" s="129" t="s">
        <v>68</v>
      </c>
      <c r="C69" s="8"/>
      <c r="D69" s="8"/>
      <c r="E69" s="8" t="s">
        <v>106</v>
      </c>
      <c r="F69" s="207" t="s">
        <v>103</v>
      </c>
      <c r="G69" s="101" t="s">
        <v>94</v>
      </c>
      <c r="H69" s="210"/>
      <c r="I69" s="101"/>
    </row>
    <row r="70" spans="1:9" ht="2.25" customHeight="1" thickBot="1">
      <c r="A70" s="211"/>
      <c r="B70" s="212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3"/>
      <c r="B72" s="214"/>
      <c r="C72" s="234" t="s">
        <v>107</v>
      </c>
      <c r="D72" s="235"/>
      <c r="E72" s="234" t="s">
        <v>108</v>
      </c>
      <c r="F72" s="235"/>
      <c r="G72" s="234" t="s">
        <v>109</v>
      </c>
      <c r="H72" s="240"/>
      <c r="I72" s="101"/>
    </row>
    <row r="73" spans="1:8" s="217" customFormat="1" ht="12.75">
      <c r="A73" s="215" t="s">
        <v>110</v>
      </c>
      <c r="B73" s="216"/>
      <c r="C73" s="245" t="s">
        <v>71</v>
      </c>
      <c r="D73" s="244"/>
      <c r="E73" s="245" t="s">
        <v>31</v>
      </c>
      <c r="F73" s="244"/>
      <c r="G73" s="245" t="s">
        <v>31</v>
      </c>
      <c r="H73" s="246"/>
    </row>
    <row r="74" spans="1:8" s="217" customFormat="1" ht="12.75">
      <c r="A74" s="218" t="s">
        <v>111</v>
      </c>
      <c r="B74" s="216"/>
      <c r="C74" s="238" t="s">
        <v>112</v>
      </c>
      <c r="D74" s="239"/>
      <c r="E74" s="245" t="s">
        <v>113</v>
      </c>
      <c r="F74" s="244"/>
      <c r="G74" s="245" t="s">
        <v>113</v>
      </c>
      <c r="H74" s="246"/>
    </row>
    <row r="75" spans="1:8" s="217" customFormat="1" ht="12.75">
      <c r="A75" s="218" t="s">
        <v>114</v>
      </c>
      <c r="B75" s="216"/>
      <c r="C75" s="243">
        <v>37830</v>
      </c>
      <c r="D75" s="244"/>
      <c r="E75" s="243">
        <v>37840</v>
      </c>
      <c r="F75" s="244"/>
      <c r="G75" s="243">
        <v>37841</v>
      </c>
      <c r="H75" s="246"/>
    </row>
    <row r="76" spans="1:8" s="217" customFormat="1" ht="13.5" thickBot="1">
      <c r="A76" s="219" t="s">
        <v>115</v>
      </c>
      <c r="B76" s="220"/>
      <c r="C76" s="236">
        <f>IF((OR(H62="",E58="",H55="",E46="",H43="",E39="",H43="",E39="",H36="",E30="",G23="",E22="",C73="",C75="")),"Datum und Name kontrollieren!","")</f>
      </c>
      <c r="D76" s="237"/>
      <c r="E76" s="241"/>
      <c r="F76" s="242"/>
      <c r="G76" s="247"/>
      <c r="H76" s="248"/>
    </row>
    <row r="77" s="217" customFormat="1" ht="12.75"/>
    <row r="78" spans="1:9" s="217" customFormat="1" ht="14.25" hidden="1">
      <c r="A78" s="221"/>
      <c r="C78" s="222"/>
      <c r="I78" s="223"/>
    </row>
    <row r="79" s="217" customFormat="1" ht="12.75" hidden="1"/>
    <row r="80" spans="1:6" s="217" customFormat="1" ht="15.75" hidden="1">
      <c r="A80" s="224"/>
      <c r="B80" s="225"/>
      <c r="E80" s="226"/>
      <c r="F80" s="227"/>
    </row>
    <row r="81" spans="1:6" s="217" customFormat="1" ht="6.75" customHeight="1" hidden="1">
      <c r="A81" s="224"/>
      <c r="B81" s="225"/>
      <c r="E81" s="226"/>
      <c r="F81" s="228"/>
    </row>
    <row r="82" spans="1:6" s="217" customFormat="1" ht="15.75" hidden="1">
      <c r="A82" s="224"/>
      <c r="E82" s="226"/>
      <c r="F82" s="228"/>
    </row>
    <row r="83" spans="1:6" s="217" customFormat="1" ht="4.5" customHeight="1" hidden="1">
      <c r="A83" s="224"/>
      <c r="E83" s="226"/>
      <c r="F83" s="228"/>
    </row>
    <row r="84" spans="1:6" s="217" customFormat="1" ht="15.75" hidden="1">
      <c r="A84" s="224"/>
      <c r="C84" s="229"/>
      <c r="E84" s="226"/>
      <c r="F84" s="230"/>
    </row>
    <row r="85" spans="1:6" s="217" customFormat="1" ht="15.75" hidden="1">
      <c r="A85" s="224"/>
      <c r="C85" s="231"/>
      <c r="E85" s="226"/>
      <c r="F85" s="230"/>
    </row>
    <row r="86" s="217" customFormat="1" ht="12.75" hidden="1">
      <c r="E86" s="223"/>
    </row>
    <row r="87" spans="5:7" s="217" customFormat="1" ht="12.75" hidden="1">
      <c r="E87" s="223"/>
      <c r="F87" s="223"/>
      <c r="G87" s="232"/>
    </row>
    <row r="88" spans="1:6" s="217" customFormat="1" ht="15.75" hidden="1">
      <c r="A88" s="224"/>
      <c r="B88" s="225"/>
      <c r="E88" s="226"/>
      <c r="F88" s="233"/>
    </row>
    <row r="89" s="217" customFormat="1" ht="6.75" customHeight="1" hidden="1"/>
    <row r="90" spans="5:6" s="217" customFormat="1" ht="12.75" hidden="1">
      <c r="E90" s="226"/>
      <c r="F90" s="228"/>
    </row>
    <row r="91" s="217" customFormat="1" ht="12.75" hidden="1"/>
    <row r="92" s="217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2003-08-27T15:05:39Z</cp:lastPrinted>
  <dcterms:created xsi:type="dcterms:W3CDTF">2003-08-27T15:02:49Z</dcterms:created>
  <dcterms:modified xsi:type="dcterms:W3CDTF">2003-08-27T15:05:40Z</dcterms:modified>
  <cp:category/>
  <cp:version/>
  <cp:contentType/>
  <cp:contentStatus/>
</cp:coreProperties>
</file>