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3"/>
  </bookViews>
  <sheets>
    <sheet name="N-3169P" sheetId="1" r:id="rId1"/>
    <sheet name="N-3170P" sheetId="2" r:id="rId2"/>
    <sheet name="N-3171P" sheetId="3" r:id="rId3"/>
    <sheet name="N-3172P" sheetId="4" r:id="rId4"/>
  </sheets>
  <definedNames>
    <definedName name="_xlnm.Print_Area" localSheetId="0">'N-3169P'!$A$1:$H$76</definedName>
    <definedName name="_xlnm.Print_Area" localSheetId="1">'N-3170P'!$A$1:$H$76</definedName>
    <definedName name="_xlnm.Print_Area" localSheetId="2">'N-3171P'!$A$1:$H$76</definedName>
    <definedName name="_xlnm.Print_Area" localSheetId="3">'N-3172P'!$A$1:$H$76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<sst xmlns="http://schemas.openxmlformats.org/spreadsheetml/2006/main" count="598" uniqueCount="138">
  <si>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</si>
  <si>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</si>
  <si>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</si>
  <si>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</si>
  <si>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</si>
  <si>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</si>
  <si>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</si>
  <si>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</si>
  <si>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</si>
  <si>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</si>
  <si>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</si>
  <si>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</si>
  <si>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</si>
  <si>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</si>
  <si>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</si>
  <si>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</si>
  <si>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</si>
  <si>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</si>
  <si>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</si>
  <si>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</si>
  <si>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</si>
  <si>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</si>
  <si>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N-3169I</t>
  </si>
  <si>
    <t>BNN SERIAL NUMBER OUTER LAYER :</t>
  </si>
  <si>
    <t>N-3169E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</si>
  <si>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</si>
  <si>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</si>
  <si>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</si>
  <si>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</si>
  <si>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</si>
  <si>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</si>
  <si>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</si>
  <si>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</si>
  <si>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</si>
  <si>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</si>
  <si>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</si>
  <si>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</si>
  <si>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</si>
  <si>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</si>
  <si>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HCMB__A046-01B10266A</t>
  </si>
  <si>
    <t>Serial Number "I" :</t>
  </si>
  <si>
    <t>Cable  "O"   Number :</t>
  </si>
  <si>
    <t>HCMB__A047-02K15801A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</si>
  <si>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</si>
  <si>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</si>
  <si>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</si>
  <si>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</si>
  <si>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</si>
  <si>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</si>
  <si>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</si>
  <si>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</si>
  <si>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</si>
  <si>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</si>
  <si>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</si>
  <si>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</si>
  <si>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</si>
  <si>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</si>
  <si>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</si>
  <si>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</si>
  <si>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</si>
  <si>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</si>
  <si>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</si>
  <si>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</si>
  <si>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</si>
  <si>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</si>
  <si>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</si>
  <si>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</si>
  <si>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</si>
  <si>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</si>
  <si>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</si>
  <si>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</si>
  <si>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</si>
  <si>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</si>
  <si>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</si>
  <si>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</si>
  <si>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</si>
  <si>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</si>
  <si>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</si>
  <si>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</si>
  <si>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</si>
  <si>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</si>
  <si>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</si>
  <si>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</si>
  <si>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</si>
  <si>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</si>
  <si>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</si>
  <si>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</si>
  <si>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</si>
  <si>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</si>
  <si>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</si>
  <si>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</si>
  <si>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</si>
  <si>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</si>
  <si>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</si>
  <si>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</si>
  <si>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</si>
  <si>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</si>
  <si>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</si>
  <si>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</si>
  <si>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</si>
  <si>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</si>
  <si>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</si>
  <si>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</si>
  <si>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</si>
  <si>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</si>
  <si>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</si>
  <si>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</si>
  <si>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N-3170P</t>
  </si>
  <si>
    <t>N-3170I</t>
  </si>
  <si>
    <t>N-3170E</t>
  </si>
  <si>
    <t>HCMB__A046_01B10266B</t>
  </si>
  <si>
    <t>HCMB__A047-02K15801B</t>
  </si>
  <si>
    <t>Hahn</t>
  </si>
  <si>
    <t>-----</t>
  </si>
  <si>
    <t>N-3171P</t>
  </si>
  <si>
    <t>N-3171I</t>
  </si>
  <si>
    <t>N-3171E</t>
  </si>
  <si>
    <t>HCMB__A046-01B10266C</t>
  </si>
  <si>
    <t>HCMB__A047-02K15801C</t>
  </si>
  <si>
    <t>N-3172P</t>
  </si>
  <si>
    <t>N-3172I</t>
  </si>
  <si>
    <t>N-3172E</t>
  </si>
  <si>
    <t>26.08.03</t>
  </si>
  <si>
    <t>HCMB__A046-01B10266D</t>
  </si>
  <si>
    <t>HCMB__A047-02K15801D</t>
  </si>
  <si>
    <t>22.08.03</t>
  </si>
  <si>
    <t>Engel</t>
  </si>
  <si>
    <t>Kepco Power Supply [BM 00125], Testo 965 [BM 00116], HP34401A [BM 00122]</t>
  </si>
  <si>
    <t>FUG Power Supply [BM 00127], Testo 965 [BM 00116], HP34401A [BM 00122]</t>
  </si>
  <si>
    <t>Kepco Power Supply [BM 00125], Solartron Gain Phase Analyser [BM 00124]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</si>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</sst>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9I" xfId="19"/>
    <cellStyle name="Dezimal_CF0013_C__N-3169I" xfId="20"/>
    <cellStyle name="Percent" xfId="21"/>
    <cellStyle name="Währung [0]_CF0013_C__N-3169I" xfId="22"/>
    <cellStyle name="Währung_CF0013_C__N-31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130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CF0015_C__N-3169P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E:\PartitionD\Data_serie\Serie_03_F489\Poles_Tb\[HCMB__A010_03-003172P.xls]N-3172P</v>
      </c>
      <c r="D16" s="60"/>
      <c r="E16" s="61"/>
      <c r="F16" s="30" t="s">
        <v>37</v>
      </c>
      <c r="G16" s="31"/>
      <c r="H16" s="62">
        <f>IF(C75="","",C75)</f>
        <v>37858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4" t="s">
        <v>39</v>
      </c>
      <c r="E18" s="255"/>
      <c r="F18" s="70" t="s">
        <v>40</v>
      </c>
      <c r="G18" s="71"/>
      <c r="H18" s="72" t="str">
        <f>D12</f>
        <v>N-3169I</v>
      </c>
    </row>
    <row r="19" spans="1:8" s="7" customFormat="1" ht="15" customHeight="1" thickBot="1">
      <c r="A19" s="73" t="s">
        <v>41</v>
      </c>
      <c r="B19" s="74"/>
      <c r="C19" s="75"/>
      <c r="D19" s="256" t="s">
        <v>42</v>
      </c>
      <c r="E19" s="257"/>
      <c r="F19" s="76" t="s">
        <v>43</v>
      </c>
      <c r="G19" s="77"/>
      <c r="H19" s="78" t="str">
        <f>H12</f>
        <v>N-3169E</v>
      </c>
    </row>
    <row r="20" spans="1:8" s="7" customFormat="1" ht="24.75" customHeight="1" thickBot="1">
      <c r="A20" s="79" t="s">
        <v>44</v>
      </c>
      <c r="E20" s="80" t="s">
        <v>45</v>
      </c>
      <c r="F20" s="258" t="s">
        <v>46</v>
      </c>
      <c r="G20" s="258"/>
      <c r="H20" s="258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37854</v>
      </c>
      <c r="F22" s="86" t="s">
        <v>49</v>
      </c>
      <c r="G22" s="252" t="s">
        <v>50</v>
      </c>
      <c r="H22" s="253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131</v>
      </c>
      <c r="C25" s="29"/>
      <c r="D25" s="93"/>
      <c r="E25" s="97">
        <f>IF(F25="","",IF(F25&lt;40000,"RÜCKSPRACHE!",""))</f>
      </c>
      <c r="F25" s="98">
        <v>190000</v>
      </c>
      <c r="G25" s="99" t="s">
        <v>132</v>
      </c>
      <c r="H25" s="94" t="s">
        <v>133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37858</v>
      </c>
      <c r="F30" s="86" t="s">
        <v>49</v>
      </c>
      <c r="G30" s="252" t="s">
        <v>57</v>
      </c>
      <c r="H30" s="253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23</v>
      </c>
      <c r="C32" s="120" t="s">
        <v>62</v>
      </c>
      <c r="D32" s="121">
        <f>IF(F32="","",IF(ABS(F36-1525)&gt;7.5,"RÜCKSPRACHE!",""))</f>
      </c>
      <c r="E32" s="122"/>
      <c r="F32" s="123">
        <v>1545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1545</v>
      </c>
      <c r="G34" s="93" t="s">
        <v>134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135</v>
      </c>
      <c r="C36" s="140"/>
      <c r="D36" s="140"/>
      <c r="E36" s="140"/>
      <c r="F36" s="141">
        <f>IF(B32=0,"",F34/(1+(0.0038*(B32-20))))</f>
        <v>1527.5855250148309</v>
      </c>
      <c r="G36" s="142" t="s">
        <v>134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37855</v>
      </c>
      <c r="F39" s="86" t="s">
        <v>49</v>
      </c>
      <c r="G39" s="252" t="s">
        <v>67</v>
      </c>
      <c r="H39" s="253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27.5</v>
      </c>
      <c r="C41" s="120" t="s">
        <v>62</v>
      </c>
      <c r="D41" s="121">
        <f>IF(F41="","",IF(ABS(F43-71.83)&gt;7,"RÜCKSPRACHE!",""))</f>
      </c>
      <c r="E41" s="122"/>
      <c r="F41" s="147">
        <v>2.12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68.6084142394822</v>
      </c>
      <c r="G43" s="93" t="s">
        <v>136</v>
      </c>
      <c r="H43" s="143" t="s">
        <v>70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37858</v>
      </c>
      <c r="F46" s="86" t="s">
        <v>49</v>
      </c>
      <c r="G46" s="252" t="s">
        <v>72</v>
      </c>
      <c r="H46" s="253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13.43</v>
      </c>
      <c r="G51" s="171">
        <v>0.54004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13.32</v>
      </c>
      <c r="G53" s="171">
        <v>4.91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12.77</v>
      </c>
      <c r="G55" s="182">
        <v>18.05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37858</v>
      </c>
      <c r="F58" s="86" t="s">
        <v>49</v>
      </c>
      <c r="G58" s="252" t="s">
        <v>81</v>
      </c>
      <c r="H58" s="253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137</v>
      </c>
      <c r="H62" s="195" t="s">
        <v>65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137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7" t="s">
        <v>98</v>
      </c>
      <c r="D72" s="238"/>
      <c r="E72" s="237" t="s">
        <v>99</v>
      </c>
      <c r="F72" s="238"/>
      <c r="G72" s="237" t="s">
        <v>100</v>
      </c>
      <c r="H72" s="243"/>
      <c r="I72" s="101"/>
    </row>
    <row r="73" spans="1:8" s="218" customFormat="1" ht="12.75">
      <c r="A73" s="216" t="s">
        <v>101</v>
      </c>
      <c r="B73" s="217"/>
      <c r="C73" s="248" t="s">
        <v>65</v>
      </c>
      <c r="D73" s="247"/>
      <c r="E73" s="248" t="s">
        <v>30</v>
      </c>
      <c r="F73" s="247"/>
      <c r="G73" s="248" t="s">
        <v>30</v>
      </c>
      <c r="H73" s="249"/>
    </row>
    <row r="74" spans="1:8" s="218" customFormat="1" ht="12.75">
      <c r="A74" s="219" t="s">
        <v>102</v>
      </c>
      <c r="B74" s="217"/>
      <c r="C74" s="241" t="s">
        <v>103</v>
      </c>
      <c r="D74" s="242"/>
      <c r="E74" s="248" t="s">
        <v>104</v>
      </c>
      <c r="F74" s="247"/>
      <c r="G74" s="248" t="s">
        <v>104</v>
      </c>
      <c r="H74" s="249"/>
    </row>
    <row r="75" spans="1:8" s="218" customFormat="1" ht="12.75">
      <c r="A75" s="219" t="s">
        <v>105</v>
      </c>
      <c r="B75" s="217"/>
      <c r="C75" s="246">
        <v>37858</v>
      </c>
      <c r="D75" s="247"/>
      <c r="E75" s="246">
        <v>37866</v>
      </c>
      <c r="F75" s="247"/>
      <c r="G75" s="246">
        <v>37868</v>
      </c>
      <c r="H75" s="249"/>
    </row>
    <row r="76" spans="1:8" s="218" customFormat="1" ht="13.5" thickBot="1">
      <c r="A76" s="220" t="s">
        <v>106</v>
      </c>
      <c r="B76" s="221"/>
      <c r="C76" s="239"/>
      <c r="D76" s="240"/>
      <c r="E76" s="244"/>
      <c r="F76" s="245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130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107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CF0015_C__N-3170P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108</v>
      </c>
      <c r="E12" s="33"/>
      <c r="F12" s="30" t="s">
        <v>23</v>
      </c>
      <c r="G12" s="31"/>
      <c r="H12" s="54" t="s">
        <v>109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37858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E:\PartitionD\Data_serie\Serie_03_F489\Poles_Tb\[HCMB__A010_03-003172P.xls]N-3172P</v>
      </c>
      <c r="D16" s="60"/>
      <c r="E16" s="61"/>
      <c r="F16" s="30" t="s">
        <v>37</v>
      </c>
      <c r="G16" s="31"/>
      <c r="H16" s="62">
        <f>IF(C75="","",C75)</f>
        <v>37858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4" t="s">
        <v>110</v>
      </c>
      <c r="E18" s="255"/>
      <c r="F18" s="70" t="s">
        <v>40</v>
      </c>
      <c r="G18" s="71"/>
      <c r="H18" s="72" t="str">
        <f>D12</f>
        <v>N-3170I</v>
      </c>
    </row>
    <row r="19" spans="1:8" s="7" customFormat="1" ht="15" customHeight="1" thickBot="1">
      <c r="A19" s="73" t="s">
        <v>41</v>
      </c>
      <c r="B19" s="74"/>
      <c r="C19" s="75"/>
      <c r="D19" s="256" t="s">
        <v>111</v>
      </c>
      <c r="E19" s="257"/>
      <c r="F19" s="76" t="s">
        <v>43</v>
      </c>
      <c r="G19" s="77"/>
      <c r="H19" s="78" t="str">
        <f>H12</f>
        <v>N-3170E</v>
      </c>
    </row>
    <row r="20" spans="1:8" s="7" customFormat="1" ht="24.75" customHeight="1" thickBot="1">
      <c r="A20" s="79" t="s">
        <v>44</v>
      </c>
      <c r="E20" s="80" t="s">
        <v>45</v>
      </c>
      <c r="F20" s="258" t="s">
        <v>46</v>
      </c>
      <c r="G20" s="258"/>
      <c r="H20" s="258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37855</v>
      </c>
      <c r="F22" s="86" t="s">
        <v>49</v>
      </c>
      <c r="G22" s="252" t="s">
        <v>50</v>
      </c>
      <c r="H22" s="253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112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131</v>
      </c>
      <c r="C25" s="29"/>
      <c r="D25" s="93"/>
      <c r="E25" s="97">
        <f>IF(F25="","",IF(F25&lt;40000,"RÜCKSPRACHE!",""))</f>
      </c>
      <c r="F25" s="98">
        <v>153000</v>
      </c>
      <c r="G25" s="99" t="s">
        <v>132</v>
      </c>
      <c r="H25" s="94" t="s">
        <v>133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37858</v>
      </c>
      <c r="F30" s="86" t="s">
        <v>49</v>
      </c>
      <c r="G30" s="252" t="s">
        <v>57</v>
      </c>
      <c r="H30" s="253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24.5</v>
      </c>
      <c r="C32" s="120" t="s">
        <v>62</v>
      </c>
      <c r="D32" s="121">
        <f>IF(F32="","",IF(ABS(F36-1525)&gt;7.5,"RÜCKSPRACHE!",""))</f>
      </c>
      <c r="E32" s="122"/>
      <c r="F32" s="123">
        <v>1551.5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1551.5</v>
      </c>
      <c r="G34" s="93" t="s">
        <v>134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135</v>
      </c>
      <c r="C36" s="140"/>
      <c r="D36" s="140"/>
      <c r="E36" s="140"/>
      <c r="F36" s="141">
        <f>IF(B32=0,"",F34/(1+(0.0038*(B32-20))))</f>
        <v>1525.415396716154</v>
      </c>
      <c r="G36" s="142" t="s">
        <v>134</v>
      </c>
      <c r="H36" s="143" t="s">
        <v>70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37858</v>
      </c>
      <c r="F39" s="86" t="s">
        <v>49</v>
      </c>
      <c r="G39" s="252" t="s">
        <v>67</v>
      </c>
      <c r="H39" s="253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23.7</v>
      </c>
      <c r="C41" s="120" t="s">
        <v>62</v>
      </c>
      <c r="D41" s="121">
        <f>IF(F41="","",IF(ABS(F43-71.83)&gt;7,"RÜCKSPRACHE!",""))</f>
      </c>
      <c r="E41" s="122"/>
      <c r="F41" s="147">
        <v>2.12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69.63605308106688</v>
      </c>
      <c r="G43" s="93" t="s">
        <v>136</v>
      </c>
      <c r="H43" s="143" t="s">
        <v>65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37858</v>
      </c>
      <c r="F46" s="86" t="s">
        <v>49</v>
      </c>
      <c r="G46" s="252" t="s">
        <v>72</v>
      </c>
      <c r="H46" s="253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13.38</v>
      </c>
      <c r="G51" s="171">
        <v>0.5373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13.25</v>
      </c>
      <c r="G53" s="171">
        <v>4.85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12.69</v>
      </c>
      <c r="G55" s="182">
        <v>17.89</v>
      </c>
      <c r="H55" s="183" t="s">
        <v>70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37858</v>
      </c>
      <c r="F58" s="86" t="s">
        <v>49</v>
      </c>
      <c r="G58" s="252" t="s">
        <v>81</v>
      </c>
      <c r="H58" s="253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137</v>
      </c>
      <c r="H62" s="195" t="s">
        <v>70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35" t="s">
        <v>113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137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7" t="s">
        <v>98</v>
      </c>
      <c r="D72" s="238"/>
      <c r="E72" s="237" t="s">
        <v>99</v>
      </c>
      <c r="F72" s="238"/>
      <c r="G72" s="237" t="s">
        <v>100</v>
      </c>
      <c r="H72" s="243"/>
      <c r="I72" s="101"/>
    </row>
    <row r="73" spans="1:8" s="218" customFormat="1" ht="12.75">
      <c r="A73" s="216" t="s">
        <v>101</v>
      </c>
      <c r="B73" s="217"/>
      <c r="C73" s="248" t="s">
        <v>70</v>
      </c>
      <c r="D73" s="247"/>
      <c r="E73" s="248" t="s">
        <v>30</v>
      </c>
      <c r="F73" s="247"/>
      <c r="G73" s="248" t="s">
        <v>30</v>
      </c>
      <c r="H73" s="249"/>
    </row>
    <row r="74" spans="1:8" s="218" customFormat="1" ht="12.75">
      <c r="A74" s="219" t="s">
        <v>102</v>
      </c>
      <c r="B74" s="217"/>
      <c r="C74" s="241" t="s">
        <v>103</v>
      </c>
      <c r="D74" s="242"/>
      <c r="E74" s="248" t="s">
        <v>104</v>
      </c>
      <c r="F74" s="247"/>
      <c r="G74" s="248" t="s">
        <v>104</v>
      </c>
      <c r="H74" s="249"/>
    </row>
    <row r="75" spans="1:8" s="218" customFormat="1" ht="12.75">
      <c r="A75" s="219" t="s">
        <v>105</v>
      </c>
      <c r="B75" s="217"/>
      <c r="C75" s="246">
        <v>37858</v>
      </c>
      <c r="D75" s="247"/>
      <c r="E75" s="246">
        <v>37866</v>
      </c>
      <c r="F75" s="247"/>
      <c r="G75" s="246">
        <v>37868</v>
      </c>
      <c r="H75" s="249"/>
    </row>
    <row r="76" spans="1:8" s="218" customFormat="1" ht="13.5" thickBot="1">
      <c r="A76" s="220" t="s">
        <v>106</v>
      </c>
      <c r="B76" s="221"/>
      <c r="C76" s="239">
        <f>IF((OR(H62="",E58="",H55="",E46="",H43="",E39="",H43="",E39="",H36="",E30="",G23="",E22="",E63="",C73="",C75="")),"Datum und Name kontrollieren!","")</f>
      </c>
      <c r="D76" s="240"/>
      <c r="E76" s="244"/>
      <c r="F76" s="245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130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114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CF0015_C__N-3171P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115</v>
      </c>
      <c r="E12" s="33"/>
      <c r="F12" s="30" t="s">
        <v>23</v>
      </c>
      <c r="G12" s="31"/>
      <c r="H12" s="54" t="s">
        <v>116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37858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E:\PartitionD\Data_serie\Serie_03_F489\Poles_Tb\[HCMB__A010_03-003172P.xls]N-3172P</v>
      </c>
      <c r="D16" s="60"/>
      <c r="E16" s="61"/>
      <c r="F16" s="30" t="s">
        <v>37</v>
      </c>
      <c r="G16" s="31"/>
      <c r="H16" s="62">
        <f>IF(C75="","",C75)</f>
        <v>37858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4" t="s">
        <v>117</v>
      </c>
      <c r="E18" s="255"/>
      <c r="F18" s="70" t="s">
        <v>40</v>
      </c>
      <c r="G18" s="71"/>
      <c r="H18" s="72" t="str">
        <f>D12</f>
        <v>N-3171I</v>
      </c>
    </row>
    <row r="19" spans="1:8" s="7" customFormat="1" ht="15" customHeight="1" thickBot="1">
      <c r="A19" s="73" t="s">
        <v>41</v>
      </c>
      <c r="B19" s="74"/>
      <c r="C19" s="75"/>
      <c r="D19" s="256" t="s">
        <v>118</v>
      </c>
      <c r="E19" s="257"/>
      <c r="F19" s="76" t="s">
        <v>43</v>
      </c>
      <c r="G19" s="77"/>
      <c r="H19" s="78" t="str">
        <f>H12</f>
        <v>N-3171E</v>
      </c>
    </row>
    <row r="20" spans="1:8" s="7" customFormat="1" ht="24.75" customHeight="1" thickBot="1">
      <c r="A20" s="79" t="s">
        <v>44</v>
      </c>
      <c r="E20" s="80" t="s">
        <v>45</v>
      </c>
      <c r="F20" s="258" t="s">
        <v>46</v>
      </c>
      <c r="G20" s="258"/>
      <c r="H20" s="258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37858</v>
      </c>
      <c r="F22" s="86" t="s">
        <v>49</v>
      </c>
      <c r="G22" s="252" t="s">
        <v>50</v>
      </c>
      <c r="H22" s="253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112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131</v>
      </c>
      <c r="C25" s="29"/>
      <c r="D25" s="93"/>
      <c r="E25" s="97">
        <f>IF(F25="","",IF(F25&lt;40000,"RÜCKSPRACHE!",""))</f>
      </c>
      <c r="F25" s="98">
        <v>169000</v>
      </c>
      <c r="G25" s="99" t="s">
        <v>132</v>
      </c>
      <c r="H25" s="94" t="s">
        <v>133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37858</v>
      </c>
      <c r="F30" s="86" t="s">
        <v>49</v>
      </c>
      <c r="G30" s="252" t="s">
        <v>57</v>
      </c>
      <c r="H30" s="253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26</v>
      </c>
      <c r="C32" s="120" t="s">
        <v>62</v>
      </c>
      <c r="D32" s="121">
        <f>IF(F32="","",IF(ABS(F36-1525)&gt;7.5,"RÜCKSPRACHE!",""))</f>
      </c>
      <c r="E32" s="122"/>
      <c r="F32" s="123">
        <v>1559.1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1559.1</v>
      </c>
      <c r="G34" s="93" t="s">
        <v>134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135</v>
      </c>
      <c r="C36" s="140"/>
      <c r="D36" s="140"/>
      <c r="E36" s="140"/>
      <c r="F36" s="141">
        <f>IF(B32=0,"",F34/(1+(0.0038*(B32-20))))</f>
        <v>1524.3449354712554</v>
      </c>
      <c r="G36" s="142" t="s">
        <v>134</v>
      </c>
      <c r="H36" s="143" t="s">
        <v>70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37858</v>
      </c>
      <c r="F39" s="86" t="s">
        <v>49</v>
      </c>
      <c r="G39" s="252" t="s">
        <v>67</v>
      </c>
      <c r="H39" s="253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24.2</v>
      </c>
      <c r="C41" s="120" t="s">
        <v>62</v>
      </c>
      <c r="D41" s="121">
        <f>IF(F41="","",IF(ABS(F43-71.83)&gt;7,"RÜCKSPRACHE!",""))</f>
      </c>
      <c r="E41" s="122"/>
      <c r="F41" s="147">
        <v>2.03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66.54864935746133</v>
      </c>
      <c r="G43" s="93" t="s">
        <v>136</v>
      </c>
      <c r="H43" s="143" t="s">
        <v>65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37858</v>
      </c>
      <c r="F46" s="86" t="s">
        <v>49</v>
      </c>
      <c r="G46" s="252" t="s">
        <v>72</v>
      </c>
      <c r="H46" s="253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13.45</v>
      </c>
      <c r="G51" s="171">
        <v>0.5372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13.36</v>
      </c>
      <c r="G53" s="171">
        <v>4.87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12.8</v>
      </c>
      <c r="G55" s="182">
        <v>18.37</v>
      </c>
      <c r="H55" s="183" t="s">
        <v>70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37858</v>
      </c>
      <c r="F58" s="86" t="s">
        <v>49</v>
      </c>
      <c r="G58" s="252" t="s">
        <v>81</v>
      </c>
      <c r="H58" s="253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988</v>
      </c>
      <c r="G62" s="101" t="s">
        <v>137</v>
      </c>
      <c r="H62" s="195" t="s">
        <v>70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35" t="s">
        <v>113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137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7" t="s">
        <v>98</v>
      </c>
      <c r="D72" s="238"/>
      <c r="E72" s="237" t="s">
        <v>99</v>
      </c>
      <c r="F72" s="238"/>
      <c r="G72" s="237" t="s">
        <v>100</v>
      </c>
      <c r="H72" s="243"/>
      <c r="I72" s="101"/>
    </row>
    <row r="73" spans="1:8" s="218" customFormat="1" ht="12.75">
      <c r="A73" s="216" t="s">
        <v>101</v>
      </c>
      <c r="B73" s="217"/>
      <c r="C73" s="248" t="s">
        <v>70</v>
      </c>
      <c r="D73" s="247"/>
      <c r="E73" s="248" t="s">
        <v>30</v>
      </c>
      <c r="F73" s="247"/>
      <c r="G73" s="248" t="s">
        <v>30</v>
      </c>
      <c r="H73" s="249"/>
    </row>
    <row r="74" spans="1:8" s="218" customFormat="1" ht="12.75">
      <c r="A74" s="219" t="s">
        <v>102</v>
      </c>
      <c r="B74" s="217"/>
      <c r="C74" s="241" t="s">
        <v>103</v>
      </c>
      <c r="D74" s="242"/>
      <c r="E74" s="248" t="s">
        <v>104</v>
      </c>
      <c r="F74" s="247"/>
      <c r="G74" s="248" t="s">
        <v>104</v>
      </c>
      <c r="H74" s="249"/>
    </row>
    <row r="75" spans="1:8" s="218" customFormat="1" ht="12.75">
      <c r="A75" s="219" t="s">
        <v>105</v>
      </c>
      <c r="B75" s="217"/>
      <c r="C75" s="246">
        <v>37858</v>
      </c>
      <c r="D75" s="247"/>
      <c r="E75" s="246">
        <v>37866</v>
      </c>
      <c r="F75" s="247"/>
      <c r="G75" s="246">
        <v>37868</v>
      </c>
      <c r="H75" s="249"/>
    </row>
    <row r="76" spans="1:8" s="218" customFormat="1" ht="13.5" thickBot="1">
      <c r="A76" s="220" t="s">
        <v>106</v>
      </c>
      <c r="B76" s="221"/>
      <c r="C76" s="239"/>
      <c r="D76" s="240"/>
      <c r="E76" s="244"/>
      <c r="F76" s="245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130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119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CF0015_C__N-3172P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120</v>
      </c>
      <c r="E12" s="33"/>
      <c r="F12" s="30" t="s">
        <v>23</v>
      </c>
      <c r="G12" s="31"/>
      <c r="H12" s="54" t="s">
        <v>121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122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E:\PartitionD\Data_serie\Serie_03_F489\Poles_Tb\[HCMB__A010_03-003172P.xls]N-3172P</v>
      </c>
      <c r="D16" s="60"/>
      <c r="E16" s="61"/>
      <c r="F16" s="30" t="s">
        <v>37</v>
      </c>
      <c r="G16" s="31"/>
      <c r="H16" s="62">
        <f>IF(C75="","",C75)</f>
        <v>37859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4" t="s">
        <v>123</v>
      </c>
      <c r="E18" s="255"/>
      <c r="F18" s="70" t="s">
        <v>40</v>
      </c>
      <c r="G18" s="71"/>
      <c r="H18" s="72" t="str">
        <f>D12</f>
        <v>N-3172I</v>
      </c>
    </row>
    <row r="19" spans="1:8" s="7" customFormat="1" ht="15" customHeight="1" thickBot="1">
      <c r="A19" s="73" t="s">
        <v>41</v>
      </c>
      <c r="B19" s="74"/>
      <c r="C19" s="75"/>
      <c r="D19" s="256" t="s">
        <v>124</v>
      </c>
      <c r="E19" s="257"/>
      <c r="F19" s="76" t="s">
        <v>43</v>
      </c>
      <c r="G19" s="77"/>
      <c r="H19" s="78" t="str">
        <f>H12</f>
        <v>N-3172E</v>
      </c>
    </row>
    <row r="20" spans="1:8" s="7" customFormat="1" ht="24.75" customHeight="1" thickBot="1">
      <c r="A20" s="79" t="s">
        <v>44</v>
      </c>
      <c r="E20" s="80" t="s">
        <v>45</v>
      </c>
      <c r="F20" s="258" t="s">
        <v>46</v>
      </c>
      <c r="G20" s="258"/>
      <c r="H20" s="258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236" t="s">
        <v>125</v>
      </c>
      <c r="F22" s="86" t="s">
        <v>49</v>
      </c>
      <c r="G22" s="252" t="s">
        <v>50</v>
      </c>
      <c r="H22" s="253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126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131</v>
      </c>
      <c r="C25" s="29"/>
      <c r="D25" s="93"/>
      <c r="E25" s="97">
        <f>IF(F25="","",IF(F25&lt;40000,"RÜCKSPRACHE!",""))</f>
      </c>
      <c r="F25" s="98">
        <v>142000</v>
      </c>
      <c r="G25" s="99" t="s">
        <v>132</v>
      </c>
      <c r="H25" s="94" t="s">
        <v>133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37859</v>
      </c>
      <c r="F30" s="86" t="s">
        <v>49</v>
      </c>
      <c r="G30" s="252" t="s">
        <v>127</v>
      </c>
      <c r="H30" s="253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25</v>
      </c>
      <c r="C32" s="120" t="s">
        <v>62</v>
      </c>
      <c r="D32" s="121">
        <f>IF(F32="","",IF(ABS(F36-1525)&gt;7.5,"RÜCKSPRACHE!",""))</f>
      </c>
      <c r="E32" s="122"/>
      <c r="F32" s="123">
        <v>1556.5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1556.5</v>
      </c>
      <c r="G34" s="93" t="s">
        <v>134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135</v>
      </c>
      <c r="C36" s="140"/>
      <c r="D36" s="140"/>
      <c r="E36" s="140"/>
      <c r="F36" s="141">
        <f>IF(B32=0,"",F34/(1+(0.0038*(B32-20))))</f>
        <v>1527.47791952895</v>
      </c>
      <c r="G36" s="142" t="s">
        <v>134</v>
      </c>
      <c r="H36" s="143" t="s">
        <v>70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236" t="s">
        <v>122</v>
      </c>
      <c r="F39" s="86" t="s">
        <v>49</v>
      </c>
      <c r="G39" s="252" t="s">
        <v>128</v>
      </c>
      <c r="H39" s="253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26.3</v>
      </c>
      <c r="C41" s="120" t="s">
        <v>62</v>
      </c>
      <c r="D41" s="121">
        <f>IF(F41="","",IF(ABS(F43-71.83)&gt;7,"RÜCKSPRACHE!",""))</f>
      </c>
      <c r="E41" s="122"/>
      <c r="F41" s="147">
        <v>2.1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68.27936012485368</v>
      </c>
      <c r="G43" s="93" t="s">
        <v>136</v>
      </c>
      <c r="H43" s="143" t="s">
        <v>65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37859</v>
      </c>
      <c r="F46" s="86" t="s">
        <v>49</v>
      </c>
      <c r="G46" s="252" t="s">
        <v>129</v>
      </c>
      <c r="H46" s="253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IF(F51="","",IF(ABS(F51-13.6)&gt;0.2,"RÜCKSPRACHE!",""))</f>
      </c>
      <c r="E51" s="169" t="s">
        <v>77</v>
      </c>
      <c r="F51" s="170">
        <v>13.43</v>
      </c>
      <c r="G51" s="171">
        <v>0.5392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IF(F53="","",IF(ABS(F53-13.3)&gt;0.2,"RÜCKSPRACHE!",""))</f>
      </c>
      <c r="E53" s="178" t="s">
        <v>78</v>
      </c>
      <c r="F53" s="170">
        <v>13.32</v>
      </c>
      <c r="G53" s="171">
        <v>4.87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IF(F55="","",IF(ABS(F55-12.7)&gt;0.2,"RÜCKSPRACHE!",""))</f>
      </c>
      <c r="E55" s="181" t="s">
        <v>79</v>
      </c>
      <c r="F55" s="170">
        <v>12.75</v>
      </c>
      <c r="G55" s="182">
        <v>17.82</v>
      </c>
      <c r="H55" s="183" t="s">
        <v>70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37859</v>
      </c>
      <c r="F58" s="86" t="s">
        <v>49</v>
      </c>
      <c r="G58" s="252" t="s">
        <v>81</v>
      </c>
      <c r="H58" s="253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137</v>
      </c>
      <c r="H62" s="195" t="s">
        <v>70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35" t="s">
        <v>113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137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7" t="s">
        <v>98</v>
      </c>
      <c r="D72" s="238"/>
      <c r="E72" s="237" t="s">
        <v>99</v>
      </c>
      <c r="F72" s="238"/>
      <c r="G72" s="237" t="s">
        <v>100</v>
      </c>
      <c r="H72" s="243"/>
      <c r="I72" s="101"/>
    </row>
    <row r="73" spans="1:8" s="218" customFormat="1" ht="12.75">
      <c r="A73" s="216" t="s">
        <v>101</v>
      </c>
      <c r="B73" s="217"/>
      <c r="C73" s="248" t="s">
        <v>70</v>
      </c>
      <c r="D73" s="247"/>
      <c r="E73" s="248" t="s">
        <v>30</v>
      </c>
      <c r="F73" s="247"/>
      <c r="G73" s="248" t="s">
        <v>30</v>
      </c>
      <c r="H73" s="249"/>
    </row>
    <row r="74" spans="1:8" s="218" customFormat="1" ht="12.75">
      <c r="A74" s="219" t="s">
        <v>102</v>
      </c>
      <c r="B74" s="217"/>
      <c r="C74" s="241" t="s">
        <v>103</v>
      </c>
      <c r="D74" s="242"/>
      <c r="E74" s="248" t="s">
        <v>104</v>
      </c>
      <c r="F74" s="247"/>
      <c r="G74" s="248" t="s">
        <v>104</v>
      </c>
      <c r="H74" s="249"/>
    </row>
    <row r="75" spans="1:8" s="218" customFormat="1" ht="12.75">
      <c r="A75" s="219" t="s">
        <v>105</v>
      </c>
      <c r="B75" s="217"/>
      <c r="C75" s="246">
        <v>37859</v>
      </c>
      <c r="D75" s="247"/>
      <c r="E75" s="246">
        <v>37866</v>
      </c>
      <c r="F75" s="247"/>
      <c r="G75" s="246">
        <v>37868</v>
      </c>
      <c r="H75" s="249"/>
    </row>
    <row r="76" spans="1:8" s="218" customFormat="1" ht="13.5" thickBot="1">
      <c r="A76" s="220" t="s">
        <v>106</v>
      </c>
      <c r="B76" s="221"/>
      <c r="C76" s="239">
        <f>IF((OR(H62="",E58="",H55="",E46="",H43="",E39="",H43="",E39="",H36="",E30="",G23="",E22="",C73="",C75="")),"Datum und Name kontrollieren!","")</f>
      </c>
      <c r="D76" s="240"/>
      <c r="E76" s="244"/>
      <c r="F76" s="245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2003-09-17T09:11:48Z</cp:lastPrinted>
  <dcterms:created xsi:type="dcterms:W3CDTF">2003-09-16T10:13:22Z</dcterms:created>
  <dcterms:modified xsi:type="dcterms:W3CDTF">2003-09-17T09:11:49Z</dcterms:modified>
  <cp:category/>
  <cp:version/>
  <cp:contentType/>
  <cp:contentStatus/>
</cp:coreProperties>
</file>