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209P" sheetId="1" r:id="rId1"/>
  </sheets>
  <definedNames>
    <definedName name="_xlnm.Print_Area" localSheetId="0">'N-3209P'!$A$1:$H$76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<sst xmlns="http://schemas.openxmlformats.org/spreadsheetml/2006/main" count="158" uniqueCount="121">
  <si>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</si>
  <si>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</si>
  <si>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</si>
  <si>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</si>
  <si>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</si>
  <si>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</si>
  <si>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</si>
  <si>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</si>
  <si>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</si>
  <si>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</si>
  <si>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</si>
  <si>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N-3209P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</si>
  <si>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</si>
  <si>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</si>
  <si>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</si>
  <si>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</si>
  <si>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</si>
  <si>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</si>
  <si>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</si>
  <si>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</si>
  <si>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</si>
  <si>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</si>
  <si>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</si>
  <si>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N-3209I</t>
  </si>
  <si>
    <t>BNN SERIAL NUMBER OUTER LAYER :</t>
  </si>
  <si>
    <t>N-3209E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</si>
  <si>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</si>
  <si>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</si>
  <si>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</si>
  <si>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</si>
  <si>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</si>
  <si>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</si>
  <si>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</si>
  <si>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</si>
  <si>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</si>
  <si>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</si>
  <si>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</si>
  <si>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</si>
  <si>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</si>
  <si>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</si>
  <si>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HCMB__A046-01B10274A</t>
  </si>
  <si>
    <t>Serial Number "I" :</t>
  </si>
  <si>
    <t>Cable  "O"   Number :</t>
  </si>
  <si>
    <t>HCMB__A047-02K17701A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</si>
  <si>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</si>
  <si>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</si>
  <si>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</si>
  <si>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</si>
  <si>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</si>
  <si>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</si>
  <si>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11.09.03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</si>
  <si>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</si>
  <si>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</si>
  <si>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</si>
  <si>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</si>
  <si>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</si>
  <si>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</si>
  <si>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</si>
  <si>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</si>
  <si>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</si>
  <si>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</si>
  <si>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</si>
  <si>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15.09.03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</si>
  <si>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</si>
  <si>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</si>
  <si>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</si>
  <si>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</si>
  <si>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</si>
  <si>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</si>
  <si>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</si>
  <si>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</si>
  <si>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</si>
  <si>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</si>
  <si>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</si>
  <si>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</si>
  <si>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12.09.03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</si>
  <si>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</si>
  <si>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</si>
  <si>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</si>
  <si>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</si>
  <si>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</si>
  <si>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</si>
  <si>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</si>
  <si>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</si>
  <si>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</si>
  <si>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</si>
  <si>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</si>
  <si>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</si>
  <si>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</si>
  <si>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</si>
  <si>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</si>
  <si>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</si>
  <si>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</si>
  <si>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</si>
  <si>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</si>
  <si>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</si>
  <si>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</si>
  <si>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</si>
  <si>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</si>
  <si>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</si>
  <si>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</si>
  <si>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</si>
  <si>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</si>
  <si>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</si>
  <si>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</si>
  <si>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</si>
  <si>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</si>
  <si>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</si>
  <si>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</si>
  <si>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</si>
  <si>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</si>
  <si>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</si>
  <si>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</si>
  <si>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</si>
  <si>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</si>
  <si>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</si>
  <si>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</si>
  <si>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</si>
  <si>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M. Mahler</t>
  </si>
  <si>
    <t>i. A. Mehler</t>
  </si>
  <si>
    <t>i. A. R. Moresi</t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</si>
</sst>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0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5" sqref="I5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CF0015_C__N-3209P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37876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E:\PartitionD\Data_serie\Serie_03_F489\Poles_Tb\[HCMB__A010_03-003209P.xls]N-3209P</v>
      </c>
      <c r="D16" s="60"/>
      <c r="E16" s="61"/>
      <c r="F16" s="30" t="s">
        <v>38</v>
      </c>
      <c r="G16" s="31"/>
      <c r="H16" s="62" t="str">
        <f>IF(C75="","",C75)</f>
        <v>15.09.03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1" t="s">
        <v>40</v>
      </c>
      <c r="E18" s="252"/>
      <c r="F18" s="70" t="s">
        <v>41</v>
      </c>
      <c r="G18" s="71"/>
      <c r="H18" s="72" t="str">
        <f>D12</f>
        <v>N-3209I</v>
      </c>
    </row>
    <row r="19" spans="1:8" s="7" customFormat="1" ht="15" customHeight="1" thickBot="1">
      <c r="A19" s="73" t="s">
        <v>42</v>
      </c>
      <c r="B19" s="74"/>
      <c r="C19" s="75"/>
      <c r="D19" s="253" t="s">
        <v>43</v>
      </c>
      <c r="E19" s="254"/>
      <c r="F19" s="76" t="s">
        <v>44</v>
      </c>
      <c r="G19" s="77"/>
      <c r="H19" s="78" t="str">
        <f>H12</f>
        <v>N-3209E</v>
      </c>
    </row>
    <row r="20" spans="1:8" s="7" customFormat="1" ht="24.75" customHeight="1" thickBot="1">
      <c r="A20" s="79" t="s">
        <v>45</v>
      </c>
      <c r="E20" s="80" t="s">
        <v>46</v>
      </c>
      <c r="F20" s="255" t="s">
        <v>47</v>
      </c>
      <c r="G20" s="255"/>
      <c r="H20" s="255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 t="s">
        <v>50</v>
      </c>
      <c r="F22" s="86" t="s">
        <v>51</v>
      </c>
      <c r="G22" s="249" t="s">
        <v>52</v>
      </c>
      <c r="H22" s="250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214000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49</v>
      </c>
      <c r="E30" s="108" t="s">
        <v>62</v>
      </c>
      <c r="F30" s="86" t="s">
        <v>51</v>
      </c>
      <c r="G30" s="249" t="s">
        <v>63</v>
      </c>
      <c r="H30" s="250"/>
      <c r="I30" s="109"/>
      <c r="J30" s="110"/>
    </row>
    <row r="31" spans="1:10" ht="15" customHeight="1">
      <c r="A31" s="111" t="s">
        <v>64</v>
      </c>
      <c r="B31" s="112">
        <v>1</v>
      </c>
      <c r="C31" s="113" t="s">
        <v>65</v>
      </c>
      <c r="D31" s="114"/>
      <c r="E31" s="115"/>
      <c r="F31" s="116"/>
      <c r="G31" s="116"/>
      <c r="H31" s="90" t="s">
        <v>66</v>
      </c>
      <c r="I31" s="117"/>
      <c r="J31" s="118"/>
    </row>
    <row r="32" spans="1:9" ht="15" customHeight="1">
      <c r="A32" s="119" t="s">
        <v>67</v>
      </c>
      <c r="B32" s="120">
        <v>22.7</v>
      </c>
      <c r="C32" s="121" t="s">
        <v>68</v>
      </c>
      <c r="D32" s="122">
        <f>IF(F32="","",IF(ABS(F36-1525)&gt;7.5,"RÜCKSPRACHE!",""))</f>
      </c>
      <c r="E32" s="123"/>
      <c r="F32" s="124">
        <v>1539.4</v>
      </c>
      <c r="G32" s="123" t="s">
        <v>69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70</v>
      </c>
      <c r="C34" s="128"/>
      <c r="D34" s="123"/>
      <c r="E34" s="131"/>
      <c r="F34" s="132">
        <f>IF(B32=0,"",(F32/B31))</f>
        <v>1539.4</v>
      </c>
      <c r="G34" s="93" t="s">
        <v>71</v>
      </c>
      <c r="H34" s="133" t="s">
        <v>55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72</v>
      </c>
      <c r="C36" s="141"/>
      <c r="D36" s="141"/>
      <c r="E36" s="141"/>
      <c r="F36" s="142">
        <f>IF(B32=0,"",F34/(1+(0.0038*(B32-20))))</f>
        <v>1523.766159206541</v>
      </c>
      <c r="G36" s="143" t="s">
        <v>71</v>
      </c>
      <c r="H36" s="144" t="s">
        <v>73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49</v>
      </c>
      <c r="E39" s="85" t="s">
        <v>75</v>
      </c>
      <c r="F39" s="86" t="s">
        <v>51</v>
      </c>
      <c r="G39" s="249" t="s">
        <v>76</v>
      </c>
      <c r="H39" s="250"/>
      <c r="I39" s="101"/>
    </row>
    <row r="40" spans="1:9" ht="15" customHeight="1">
      <c r="A40" s="111" t="s">
        <v>64</v>
      </c>
      <c r="B40" s="112">
        <v>30</v>
      </c>
      <c r="C40" s="113" t="s">
        <v>65</v>
      </c>
      <c r="D40" s="114"/>
      <c r="E40" s="115"/>
      <c r="F40" s="116"/>
      <c r="G40" s="116"/>
      <c r="H40" s="90" t="s">
        <v>77</v>
      </c>
      <c r="I40" s="101"/>
    </row>
    <row r="41" spans="1:9" ht="15" customHeight="1">
      <c r="A41" s="119" t="s">
        <v>67</v>
      </c>
      <c r="B41" s="120">
        <v>21.8</v>
      </c>
      <c r="C41" s="121" t="s">
        <v>68</v>
      </c>
      <c r="D41" s="122">
        <f>IF(F41="","",IF(ABS(F43-71.83)&gt;7,"RÜCKSPRACHE!",""))</f>
      </c>
      <c r="E41" s="123"/>
      <c r="F41" s="148">
        <v>2.134</v>
      </c>
      <c r="G41" s="123" t="s">
        <v>69</v>
      </c>
      <c r="H41" s="133" t="s">
        <v>55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78</v>
      </c>
      <c r="C43" s="128"/>
      <c r="D43" s="123"/>
      <c r="E43" s="131"/>
      <c r="F43" s="132">
        <f>((F41/B40)/(1+(0.004*(B41-20))))*1000</f>
        <v>70.62483452475509</v>
      </c>
      <c r="G43" s="93" t="s">
        <v>79</v>
      </c>
      <c r="H43" s="144" t="s">
        <v>80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81</v>
      </c>
      <c r="C46" s="107"/>
      <c r="D46" s="84" t="s">
        <v>49</v>
      </c>
      <c r="E46" s="108" t="s">
        <v>62</v>
      </c>
      <c r="F46" s="86" t="s">
        <v>51</v>
      </c>
      <c r="G46" s="249" t="s">
        <v>82</v>
      </c>
      <c r="H46" s="250"/>
    </row>
    <row r="47" spans="1:12" ht="15" customHeight="1">
      <c r="A47" s="153"/>
      <c r="B47" s="37" t="s">
        <v>83</v>
      </c>
      <c r="C47" s="154"/>
      <c r="D47" s="155"/>
      <c r="E47" s="156"/>
      <c r="F47" s="157" t="s">
        <v>84</v>
      </c>
      <c r="G47" s="157" t="s">
        <v>85</v>
      </c>
      <c r="H47" s="90" t="s">
        <v>86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70</v>
      </c>
      <c r="C51" s="167"/>
      <c r="D51" s="169">
        <f>IF(F51="","",IF(ABS(F51-13.55)&gt;0.2,"RÜCKSPRACHE!",""))</f>
      </c>
      <c r="E51" s="170" t="s">
        <v>87</v>
      </c>
      <c r="F51" s="171">
        <v>13.58</v>
      </c>
      <c r="G51" s="172">
        <v>0.56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IF(F53="","",IF(ABS(F53-13.4)&gt;0.2,"RÜCKSPRACHE!",""))</f>
      </c>
      <c r="E53" s="179" t="s">
        <v>88</v>
      </c>
      <c r="F53" s="171">
        <v>13.28</v>
      </c>
      <c r="G53" s="172">
        <v>4.95</v>
      </c>
      <c r="H53" s="133" t="s">
        <v>55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IF(F55="","",IF(ABS(F55-12.8)&gt;0.2,"RÜCKSPRACHE!",""))</f>
      </c>
      <c r="E55" s="182" t="s">
        <v>89</v>
      </c>
      <c r="F55" s="171">
        <v>12.7</v>
      </c>
      <c r="G55" s="183">
        <v>16.44</v>
      </c>
      <c r="H55" s="184" t="s">
        <v>73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90</v>
      </c>
      <c r="C58" s="186"/>
      <c r="D58" s="84" t="s">
        <v>49</v>
      </c>
      <c r="E58" s="108" t="s">
        <v>62</v>
      </c>
      <c r="F58" s="86" t="s">
        <v>51</v>
      </c>
      <c r="G58" s="249" t="s">
        <v>91</v>
      </c>
      <c r="H58" s="250"/>
      <c r="I58" s="101"/>
    </row>
    <row r="59" spans="1:12" ht="12.75">
      <c r="A59" s="111"/>
      <c r="B59" s="37" t="s">
        <v>92</v>
      </c>
      <c r="C59" s="155"/>
      <c r="D59" s="87" t="s">
        <v>93</v>
      </c>
      <c r="E59" s="155"/>
      <c r="F59" s="155"/>
      <c r="G59" s="155"/>
      <c r="H59" s="90" t="s">
        <v>94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95</v>
      </c>
      <c r="F60" s="190">
        <v>1040</v>
      </c>
      <c r="G60" s="191" t="s">
        <v>96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70</v>
      </c>
      <c r="C62" s="101"/>
      <c r="D62" s="195">
        <f>IF(F62="","",IF(F62/F60&lt;0.98,"RÜCKSPRACHE!",""))</f>
      </c>
      <c r="E62" s="158" t="s">
        <v>95</v>
      </c>
      <c r="F62" s="98">
        <v>1040</v>
      </c>
      <c r="G62" s="101" t="s">
        <v>97</v>
      </c>
      <c r="H62" s="196" t="s">
        <v>73</v>
      </c>
      <c r="I62" s="101"/>
    </row>
    <row r="63" spans="1:9" s="205" customFormat="1" ht="24.75" customHeight="1" thickBot="1">
      <c r="A63" s="197" t="s">
        <v>98</v>
      </c>
      <c r="B63" s="198" t="s">
        <v>99</v>
      </c>
      <c r="C63" s="199"/>
      <c r="D63" s="200" t="s">
        <v>49</v>
      </c>
      <c r="E63" s="201" t="s">
        <v>98</v>
      </c>
      <c r="F63" s="202"/>
      <c r="G63" s="203"/>
      <c r="H63" s="204"/>
      <c r="I63" s="199"/>
    </row>
    <row r="64" spans="1:9" ht="15" customHeight="1">
      <c r="A64" s="206"/>
      <c r="B64" s="207" t="s">
        <v>100</v>
      </c>
      <c r="C64" s="155"/>
      <c r="D64" s="87" t="s">
        <v>101</v>
      </c>
      <c r="E64" s="155"/>
      <c r="F64" s="155"/>
      <c r="G64" s="155"/>
      <c r="H64" s="208"/>
      <c r="I64" s="101"/>
    </row>
    <row r="65" spans="1:9" ht="15" customHeight="1">
      <c r="A65" s="188" t="s">
        <v>102</v>
      </c>
      <c r="B65" s="101"/>
      <c r="C65" s="101"/>
      <c r="D65" s="24" t="s">
        <v>103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104</v>
      </c>
      <c r="F67" s="210" t="s">
        <v>105</v>
      </c>
      <c r="G67" s="8" t="s">
        <v>106</v>
      </c>
      <c r="H67" s="211" t="s">
        <v>107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70</v>
      </c>
      <c r="C69" s="8"/>
      <c r="D69" s="8"/>
      <c r="E69" s="8" t="s">
        <v>108</v>
      </c>
      <c r="F69" s="210" t="s">
        <v>105</v>
      </c>
      <c r="G69" s="101" t="s">
        <v>97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109</v>
      </c>
      <c r="D72" s="237"/>
      <c r="E72" s="236" t="s">
        <v>110</v>
      </c>
      <c r="F72" s="237"/>
      <c r="G72" s="236" t="s">
        <v>111</v>
      </c>
      <c r="H72" s="242"/>
      <c r="I72" s="101"/>
    </row>
    <row r="73" spans="1:8" s="219" customFormat="1" ht="12.75">
      <c r="A73" s="217" t="s">
        <v>112</v>
      </c>
      <c r="B73" s="218"/>
      <c r="C73" s="245" t="s">
        <v>73</v>
      </c>
      <c r="D73" s="244"/>
      <c r="E73" s="245" t="s">
        <v>31</v>
      </c>
      <c r="F73" s="244"/>
      <c r="G73" s="245" t="s">
        <v>31</v>
      </c>
      <c r="H73" s="246"/>
    </row>
    <row r="74" spans="1:8" s="219" customFormat="1" ht="12.75">
      <c r="A74" s="220" t="s">
        <v>113</v>
      </c>
      <c r="B74" s="218"/>
      <c r="C74" s="240" t="s">
        <v>114</v>
      </c>
      <c r="D74" s="241"/>
      <c r="E74" s="245" t="s">
        <v>115</v>
      </c>
      <c r="F74" s="244"/>
      <c r="G74" s="245" t="s">
        <v>115</v>
      </c>
      <c r="H74" s="246"/>
    </row>
    <row r="75" spans="1:8" s="219" customFormat="1" ht="12.75">
      <c r="A75" s="220" t="s">
        <v>116</v>
      </c>
      <c r="B75" s="218"/>
      <c r="C75" s="243" t="s">
        <v>62</v>
      </c>
      <c r="D75" s="244"/>
      <c r="E75" s="243">
        <v>37886</v>
      </c>
      <c r="F75" s="244"/>
      <c r="G75" s="243">
        <v>37888</v>
      </c>
      <c r="H75" s="246"/>
    </row>
    <row r="76" spans="1:8" s="219" customFormat="1" ht="13.5" thickBot="1">
      <c r="A76" s="221" t="s">
        <v>117</v>
      </c>
      <c r="B76" s="222"/>
      <c r="C76" s="238" t="s">
        <v>118</v>
      </c>
      <c r="D76" s="239"/>
      <c r="E76" s="238" t="s">
        <v>119</v>
      </c>
      <c r="F76" s="239"/>
      <c r="G76" s="247" t="s">
        <v>120</v>
      </c>
      <c r="H76" s="248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2003-09-26T08:46:35Z</cp:lastPrinted>
  <dcterms:created xsi:type="dcterms:W3CDTF">2003-09-26T07:51:11Z</dcterms:created>
  <dcterms:modified xsi:type="dcterms:W3CDTF">2003-09-26T08:46:36Z</dcterms:modified>
  <cp:category/>
  <cp:version/>
  <cp:contentType/>
  <cp:contentStatus/>
</cp:coreProperties>
</file>