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267P" sheetId="1" r:id="rId1"/>
  </sheets>
  <definedNames>
    <definedName name="_xlnm.Print_Area" localSheetId="0">'N-3267P'!$A$1:$H$76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<sst xmlns="http://schemas.openxmlformats.org/spreadsheetml/2006/main" count="156" uniqueCount="119">
  <si>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</si>
  <si>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</si>
  <si>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</si>
  <si>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</si>
  <si>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</si>
  <si>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</si>
  <si>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</si>
  <si>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</si>
  <si>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</si>
  <si>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</si>
  <si>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N-3267P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</si>
  <si>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</si>
  <si>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</si>
  <si>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</si>
  <si>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</si>
  <si>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</si>
  <si>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</si>
  <si>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</si>
  <si>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</si>
  <si>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</si>
  <si>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</si>
  <si>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</si>
  <si>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N-3267I</t>
  </si>
  <si>
    <t>BNN SERIAL NUMBER OUTER LAYER :</t>
  </si>
  <si>
    <t>N-3267E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</si>
  <si>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</si>
  <si>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</si>
  <si>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</si>
  <si>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</si>
  <si>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</si>
  <si>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</si>
  <si>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</si>
  <si>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</si>
  <si>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</si>
  <si>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</si>
  <si>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20.10.03</t>
  </si>
  <si>
    <t>TIME :</t>
  </si>
  <si>
    <t>BNN INT. REG. NO :</t>
  </si>
  <si>
    <t>DATE OF REPORT :</t>
  </si>
  <si>
    <t>Cable    "I"   Number :</t>
  </si>
  <si>
    <t>HCMB__A046-01B10322A</t>
  </si>
  <si>
    <t>Serial Number "I" :</t>
  </si>
  <si>
    <t>Cable  "O"   Number :</t>
  </si>
  <si>
    <t>HCMB__A047-02G00035C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</si>
  <si>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</si>
  <si>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</si>
  <si>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</si>
  <si>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</si>
  <si>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</si>
  <si>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</si>
  <si>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17.10.03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</si>
  <si>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</si>
  <si>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</si>
  <si>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</si>
  <si>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</si>
  <si>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</si>
  <si>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</si>
  <si>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</si>
  <si>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</si>
  <si>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27.10.03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</si>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</sst>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65i" xfId="19"/>
    <cellStyle name="Dezimal_CF0013_C__N-3265i" xfId="20"/>
    <cellStyle name="Percent" xfId="21"/>
    <cellStyle name="Währung [0]_CF0013_C__N-3265i" xfId="22"/>
    <cellStyle name="Währung_CF0013_C__N-326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CF0015_C__N-3267P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27.10.03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N-3267I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N-3267E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112</v>
      </c>
      <c r="C25" s="29"/>
      <c r="D25" s="100"/>
      <c r="E25" s="104">
        <f>IF(F25="","",IF(F25&lt;40000,"RÜCKSPRACHE!",""))</f>
      </c>
      <c r="F25" s="105">
        <v>250000</v>
      </c>
      <c r="G25" s="106" t="s">
        <v>113</v>
      </c>
      <c r="H25" s="101" t="s">
        <v>114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 t="s">
        <v>59</v>
      </c>
      <c r="F30" s="91" t="s">
        <v>51</v>
      </c>
      <c r="G30" s="92" t="s">
        <v>60</v>
      </c>
      <c r="H30" s="93"/>
      <c r="I30" s="115"/>
      <c r="J30" s="116"/>
    </row>
    <row r="31" spans="1:10" ht="15" customHeight="1">
      <c r="A31" s="117" t="s">
        <v>61</v>
      </c>
      <c r="B31" s="118">
        <v>1</v>
      </c>
      <c r="C31" s="119" t="s">
        <v>62</v>
      </c>
      <c r="D31" s="120"/>
      <c r="E31" s="121"/>
      <c r="F31" s="122"/>
      <c r="G31" s="122"/>
      <c r="H31" s="97" t="s">
        <v>63</v>
      </c>
      <c r="I31" s="123"/>
      <c r="J31" s="124"/>
    </row>
    <row r="32" spans="1:9" ht="15" customHeight="1">
      <c r="A32" s="125" t="s">
        <v>64</v>
      </c>
      <c r="B32" s="126">
        <v>20.9</v>
      </c>
      <c r="C32" s="127" t="s">
        <v>65</v>
      </c>
      <c r="D32" s="128">
        <f>IF(F32="","",IF(ABS(F36-1525)&gt;7.5,"RÜCKSPRACHE!",""))</f>
      </c>
      <c r="E32" s="129"/>
      <c r="F32" s="130">
        <v>1525.7</v>
      </c>
      <c r="G32" s="129" t="s">
        <v>66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67</v>
      </c>
      <c r="C34" s="134"/>
      <c r="D34" s="129"/>
      <c r="E34" s="137"/>
      <c r="F34" s="138">
        <f>IF(B32=0,"",(F32/B31))</f>
        <v>1525.7</v>
      </c>
      <c r="G34" s="100" t="s">
        <v>115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116</v>
      </c>
      <c r="C36" s="147"/>
      <c r="D36" s="147"/>
      <c r="E36" s="147"/>
      <c r="F36" s="148">
        <f>IF(B32=0,"",F34/(1+(0.0038*(B32-20))))</f>
        <v>1520.4998903749179</v>
      </c>
      <c r="G36" s="149" t="s">
        <v>115</v>
      </c>
      <c r="H36" s="150" t="s">
        <v>68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51</v>
      </c>
      <c r="G39" s="92" t="s">
        <v>70</v>
      </c>
      <c r="H39" s="93"/>
      <c r="I39" s="108"/>
    </row>
    <row r="40" spans="1:9" ht="15" customHeight="1">
      <c r="A40" s="117" t="s">
        <v>61</v>
      </c>
      <c r="B40" s="118">
        <v>30</v>
      </c>
      <c r="C40" s="119" t="s">
        <v>62</v>
      </c>
      <c r="D40" s="120"/>
      <c r="E40" s="121"/>
      <c r="F40" s="122"/>
      <c r="G40" s="122"/>
      <c r="H40" s="97" t="s">
        <v>71</v>
      </c>
      <c r="I40" s="108"/>
    </row>
    <row r="41" spans="1:9" ht="15" customHeight="1">
      <c r="A41" s="125" t="s">
        <v>64</v>
      </c>
      <c r="B41" s="126">
        <v>21.8</v>
      </c>
      <c r="C41" s="127" t="s">
        <v>65</v>
      </c>
      <c r="D41" s="128">
        <f>IF(F41="","",IF(ABS(F43-71.83)&gt;7,"RÜCKSPRACHE!",""))</f>
      </c>
      <c r="E41" s="129"/>
      <c r="F41" s="154">
        <v>1.994</v>
      </c>
      <c r="G41" s="129" t="s">
        <v>66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72</v>
      </c>
      <c r="C43" s="134"/>
      <c r="D43" s="129"/>
      <c r="E43" s="137"/>
      <c r="F43" s="138">
        <f>((F41/B40)/(1+(0.004*(B41-20))))*1000</f>
        <v>65.99152766746094</v>
      </c>
      <c r="G43" s="100" t="s">
        <v>117</v>
      </c>
      <c r="H43" s="150" t="s">
        <v>73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90" t="s">
        <v>59</v>
      </c>
      <c r="F46" s="91" t="s">
        <v>51</v>
      </c>
      <c r="G46" s="92" t="s">
        <v>75</v>
      </c>
      <c r="H46" s="93"/>
    </row>
    <row r="47" spans="1:12" ht="15" customHeight="1">
      <c r="A47" s="159"/>
      <c r="B47" s="37" t="s">
        <v>76</v>
      </c>
      <c r="C47" s="160"/>
      <c r="D47" s="161"/>
      <c r="E47" s="162"/>
      <c r="F47" s="163" t="s">
        <v>77</v>
      </c>
      <c r="G47" s="163" t="s">
        <v>78</v>
      </c>
      <c r="H47" s="97" t="s">
        <v>79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67</v>
      </c>
      <c r="C51" s="173"/>
      <c r="D51" s="175">
        <f>IF(F51="","",IF(ABS(F51-13.6)&gt;0.2,"RÜCKSPRACHE!",""))</f>
      </c>
      <c r="E51" s="176" t="s">
        <v>80</v>
      </c>
      <c r="F51" s="177">
        <v>13.72</v>
      </c>
      <c r="G51" s="178">
        <v>0.59358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IF(F53="","",IF(ABS(F53-13.3)&gt;0.2,"RÜCKSPRACHE!",""))</f>
      </c>
      <c r="E53" s="185" t="s">
        <v>81</v>
      </c>
      <c r="F53" s="177">
        <v>13.23</v>
      </c>
      <c r="G53" s="178">
        <v>4.98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IF(F55="","",IF(ABS(F55-12.7)&gt;0.2,"RÜCKSPRACHE!",""))</f>
      </c>
      <c r="E55" s="188" t="s">
        <v>82</v>
      </c>
      <c r="F55" s="177">
        <v>12.62</v>
      </c>
      <c r="G55" s="189">
        <v>16.15</v>
      </c>
      <c r="H55" s="190" t="s">
        <v>68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83</v>
      </c>
      <c r="C58" s="192"/>
      <c r="D58" s="89" t="s">
        <v>49</v>
      </c>
      <c r="E58" s="90" t="s">
        <v>59</v>
      </c>
      <c r="F58" s="91" t="s">
        <v>51</v>
      </c>
      <c r="G58" s="92" t="s">
        <v>84</v>
      </c>
      <c r="H58" s="93"/>
      <c r="I58" s="108"/>
    </row>
    <row r="59" spans="1:12" ht="12.75">
      <c r="A59" s="117"/>
      <c r="B59" s="37" t="s">
        <v>85</v>
      </c>
      <c r="C59" s="161"/>
      <c r="D59" s="94" t="s">
        <v>86</v>
      </c>
      <c r="E59" s="161"/>
      <c r="F59" s="161"/>
      <c r="G59" s="161"/>
      <c r="H59" s="97" t="s">
        <v>87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88</v>
      </c>
      <c r="F60" s="196">
        <v>1040</v>
      </c>
      <c r="G60" s="197" t="s">
        <v>89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67</v>
      </c>
      <c r="C62" s="108"/>
      <c r="D62" s="201">
        <f>IF(F62="","",IF(F62/F60&lt;0.98,"RÜCKSPRACHE!",""))</f>
      </c>
      <c r="E62" s="164" t="s">
        <v>88</v>
      </c>
      <c r="F62" s="105">
        <v>1040</v>
      </c>
      <c r="G62" s="108" t="s">
        <v>118</v>
      </c>
      <c r="H62" s="202" t="s">
        <v>68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 t="s">
        <v>92</v>
      </c>
      <c r="F63" s="208"/>
      <c r="G63" s="209"/>
      <c r="H63" s="210"/>
      <c r="I63" s="205"/>
    </row>
    <row r="64" spans="1:9" ht="15" customHeight="1">
      <c r="A64" s="212"/>
      <c r="B64" s="213" t="s">
        <v>93</v>
      </c>
      <c r="C64" s="161"/>
      <c r="D64" s="94" t="s">
        <v>94</v>
      </c>
      <c r="E64" s="161"/>
      <c r="F64" s="161"/>
      <c r="G64" s="161"/>
      <c r="H64" s="214"/>
      <c r="I64" s="108"/>
    </row>
    <row r="65" spans="1:9" ht="15" customHeight="1">
      <c r="A65" s="194" t="s">
        <v>95</v>
      </c>
      <c r="B65" s="108"/>
      <c r="C65" s="108"/>
      <c r="D65" s="24" t="s">
        <v>96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97</v>
      </c>
      <c r="F67" s="216" t="s">
        <v>98</v>
      </c>
      <c r="G67" s="8" t="s">
        <v>99</v>
      </c>
      <c r="H67" s="217" t="s">
        <v>100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67</v>
      </c>
      <c r="C69" s="8"/>
      <c r="D69" s="8"/>
      <c r="E69" s="8" t="s">
        <v>101</v>
      </c>
      <c r="F69" s="216" t="s">
        <v>98</v>
      </c>
      <c r="G69" s="108" t="s">
        <v>118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102</v>
      </c>
      <c r="D72" s="224"/>
      <c r="E72" s="223" t="s">
        <v>103</v>
      </c>
      <c r="F72" s="224"/>
      <c r="G72" s="223" t="s">
        <v>104</v>
      </c>
      <c r="H72" s="225"/>
      <c r="I72" s="108"/>
    </row>
    <row r="73" spans="1:8" s="231" customFormat="1" ht="12.75">
      <c r="A73" s="226" t="s">
        <v>105</v>
      </c>
      <c r="B73" s="227"/>
      <c r="C73" s="228" t="s">
        <v>68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106</v>
      </c>
      <c r="B74" s="227"/>
      <c r="C74" s="233" t="s">
        <v>107</v>
      </c>
      <c r="D74" s="234"/>
      <c r="E74" s="228" t="s">
        <v>108</v>
      </c>
      <c r="F74" s="229"/>
      <c r="G74" s="228" t="s">
        <v>108</v>
      </c>
      <c r="H74" s="230"/>
    </row>
    <row r="75" spans="1:8" s="231" customFormat="1" ht="12.75">
      <c r="A75" s="232" t="s">
        <v>109</v>
      </c>
      <c r="B75" s="227"/>
      <c r="C75" s="235" t="s">
        <v>59</v>
      </c>
      <c r="D75" s="229"/>
      <c r="E75" s="235">
        <v>37921</v>
      </c>
      <c r="F75" s="229"/>
      <c r="G75" s="235">
        <v>37921</v>
      </c>
      <c r="H75" s="230"/>
    </row>
    <row r="76" spans="1:8" s="231" customFormat="1" ht="13.5" thickBot="1">
      <c r="A76" s="236" t="s">
        <v>110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2003-12-02T15:07:42Z</dcterms:created>
  <dcterms:modified xsi:type="dcterms:W3CDTF">2003-12-02T15:07:44Z</dcterms:modified>
  <cp:category/>
  <cp:version/>
  <cp:contentType/>
  <cp:contentStatus/>
</cp:coreProperties>
</file>