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74P" sheetId="1" r:id="rId1"/>
  </sheets>
  <definedNames>
    <definedName name="_xlnm.Print_Area" localSheetId="0">'N-3274P'!$A$1:$H$76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<sst xmlns="http://schemas.openxmlformats.org/spreadsheetml/2006/main" count="156" uniqueCount="118">
  <si>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</si>
  <si>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</si>
  <si>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</si>
  <si>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</si>
  <si>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</si>
  <si>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</si>
  <si>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</si>
  <si>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</si>
  <si>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</si>
  <si>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</si>
  <si>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N-3274P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</si>
  <si>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</si>
  <si>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</si>
  <si>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</si>
  <si>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</si>
  <si>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</si>
  <si>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</si>
  <si>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</si>
  <si>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</si>
  <si>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</si>
  <si>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</si>
  <si>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</si>
  <si>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N-3274I</t>
  </si>
  <si>
    <t>BNN SERIAL NUMBER OUTER LAYER :</t>
  </si>
  <si>
    <t>N-3274E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</si>
  <si>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</si>
  <si>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</si>
  <si>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</si>
  <si>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</si>
  <si>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</si>
  <si>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</si>
  <si>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</si>
  <si>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</si>
  <si>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</si>
  <si>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</si>
  <si>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22.10.03</t>
  </si>
  <si>
    <t>TIME :</t>
  </si>
  <si>
    <t>BNN INT. REG. NO :</t>
  </si>
  <si>
    <t>DATE OF REPORT :</t>
  </si>
  <si>
    <t>Cable    "I"   Number :</t>
  </si>
  <si>
    <t>HCMB__A046-01B10323F</t>
  </si>
  <si>
    <t>Serial Number "I" :</t>
  </si>
  <si>
    <t>Cable  "O"   Number :</t>
  </si>
  <si>
    <t>HCMB__A047-02G00040B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</si>
  <si>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</si>
  <si>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</si>
  <si>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</si>
  <si>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</si>
  <si>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</si>
  <si>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</si>
  <si>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</si>
  <si>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</si>
  <si>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</si>
  <si>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</si>
  <si>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</si>
  <si>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</si>
  <si>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</si>
  <si>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</si>
  <si>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29.10.03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</si>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</sst>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6" fillId="0" borderId="37" xfId="0" applyFont="1" applyFill="1" applyBorder="1" applyAlignment="1">
      <alignment horizontal="left" vertical="center"/>
    </xf>
    <xf numFmtId="0" fontId="36" fillId="0" borderId="36" xfId="0" applyFont="1" applyFill="1" applyBorder="1" applyAlignment="1">
      <alignment horizontal="left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73I" xfId="19"/>
    <cellStyle name="Dezimal_CF0013_C__N-3273I" xfId="20"/>
    <cellStyle name="Percent" xfId="21"/>
    <cellStyle name="Währung [0]_CF0013_C__N-3273I" xfId="22"/>
    <cellStyle name="Währung_CF0013_C__N-327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CF0015_C__N-3274P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29.10.03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N-3274I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N-3274E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IF(F25="","",IF(F25&lt;40000,"RÜCKSPRACHE!",""))</f>
      </c>
      <c r="F25" s="105">
        <v>208000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 t="s">
        <v>58</v>
      </c>
      <c r="F30" s="91" t="s">
        <v>50</v>
      </c>
      <c r="G30" s="92" t="s">
        <v>59</v>
      </c>
      <c r="H30" s="93"/>
      <c r="I30" s="116"/>
      <c r="J30" s="117"/>
    </row>
    <row r="31" spans="1:10" ht="15" customHeight="1">
      <c r="A31" s="118" t="s">
        <v>60</v>
      </c>
      <c r="B31" s="119">
        <v>1</v>
      </c>
      <c r="C31" s="120" t="s">
        <v>61</v>
      </c>
      <c r="D31" s="121"/>
      <c r="E31" s="122"/>
      <c r="F31" s="123"/>
      <c r="G31" s="123"/>
      <c r="H31" s="97" t="s">
        <v>62</v>
      </c>
      <c r="I31" s="124"/>
      <c r="J31" s="125"/>
    </row>
    <row r="32" spans="1:9" ht="15" customHeight="1">
      <c r="A32" s="126" t="s">
        <v>63</v>
      </c>
      <c r="B32" s="127">
        <v>22</v>
      </c>
      <c r="C32" s="128" t="s">
        <v>64</v>
      </c>
      <c r="D32" s="129">
        <f>IF(F32="","",IF(ABS(F36-1525)&gt;7.5,"RÜCKSPRACHE!",""))</f>
      </c>
      <c r="E32" s="130"/>
      <c r="F32" s="131">
        <v>1532.1</v>
      </c>
      <c r="G32" s="130" t="s">
        <v>65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66</v>
      </c>
      <c r="C34" s="135"/>
      <c r="D34" s="130"/>
      <c r="E34" s="138"/>
      <c r="F34" s="139">
        <f>IF(B32=0,"",(F32/B31))</f>
        <v>1532.1</v>
      </c>
      <c r="G34" s="100" t="s">
        <v>114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115</v>
      </c>
      <c r="C36" s="148"/>
      <c r="D36" s="148"/>
      <c r="E36" s="148"/>
      <c r="F36" s="149">
        <f>IF(B32=0,"",F34/(1+(0.0038*(B32-20))))</f>
        <v>1520.5438666137354</v>
      </c>
      <c r="G36" s="150" t="s">
        <v>114</v>
      </c>
      <c r="H36" s="151" t="s">
        <v>67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50</v>
      </c>
      <c r="G39" s="92" t="s">
        <v>69</v>
      </c>
      <c r="H39" s="93"/>
      <c r="I39" s="108"/>
    </row>
    <row r="40" spans="1:9" ht="15" customHeight="1">
      <c r="A40" s="118" t="s">
        <v>60</v>
      </c>
      <c r="B40" s="119">
        <v>30</v>
      </c>
      <c r="C40" s="120" t="s">
        <v>61</v>
      </c>
      <c r="D40" s="121"/>
      <c r="E40" s="122"/>
      <c r="F40" s="123"/>
      <c r="G40" s="123"/>
      <c r="H40" s="97" t="s">
        <v>70</v>
      </c>
      <c r="I40" s="108"/>
    </row>
    <row r="41" spans="1:9" ht="15" customHeight="1">
      <c r="A41" s="126" t="s">
        <v>63</v>
      </c>
      <c r="B41" s="127">
        <v>22.9</v>
      </c>
      <c r="C41" s="128" t="s">
        <v>64</v>
      </c>
      <c r="D41" s="129">
        <f>IF(F41="","",IF(ABS(F43-71.83)&gt;7,"RÜCKSPRACHE!",""))</f>
      </c>
      <c r="E41" s="130"/>
      <c r="F41" s="155">
        <v>2.175</v>
      </c>
      <c r="G41" s="130" t="s">
        <v>65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71</v>
      </c>
      <c r="C43" s="135"/>
      <c r="D43" s="130"/>
      <c r="E43" s="138"/>
      <c r="F43" s="139">
        <f>((F41/B40)/(1+(0.004*(B41-20))))*1000</f>
        <v>71.66864373270067</v>
      </c>
      <c r="G43" s="100" t="s">
        <v>116</v>
      </c>
      <c r="H43" s="156" t="s">
        <v>72</v>
      </c>
      <c r="I43" s="108"/>
    </row>
    <row r="44" spans="1:9" ht="2.25" customHeight="1" thickBot="1">
      <c r="A44" s="157"/>
      <c r="B44" s="158"/>
      <c r="C44" s="158"/>
      <c r="D44" s="158"/>
      <c r="E44" s="159"/>
      <c r="F44" s="160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115" t="s">
        <v>58</v>
      </c>
      <c r="F46" s="91" t="s">
        <v>50</v>
      </c>
      <c r="G46" s="92" t="s">
        <v>74</v>
      </c>
      <c r="H46" s="93"/>
    </row>
    <row r="47" spans="1:12" ht="15" customHeight="1">
      <c r="A47" s="161"/>
      <c r="B47" s="37" t="s">
        <v>75</v>
      </c>
      <c r="C47" s="162"/>
      <c r="D47" s="163"/>
      <c r="E47" s="164"/>
      <c r="F47" s="165" t="s">
        <v>76</v>
      </c>
      <c r="G47" s="165" t="s">
        <v>77</v>
      </c>
      <c r="H47" s="97" t="s">
        <v>78</v>
      </c>
      <c r="I47" s="166"/>
      <c r="L47" s="108"/>
    </row>
    <row r="48" spans="1:9" ht="15" customHeight="1" hidden="1">
      <c r="A48" s="167"/>
      <c r="B48" s="106"/>
      <c r="C48" s="106"/>
      <c r="D48" s="100"/>
      <c r="E48" s="168"/>
      <c r="F48" s="108"/>
      <c r="G48" s="108"/>
      <c r="H48" s="169"/>
      <c r="I48" s="166"/>
    </row>
    <row r="49" spans="1:10" ht="2.25" customHeight="1">
      <c r="A49" s="167"/>
      <c r="B49" s="106"/>
      <c r="C49" s="106"/>
      <c r="D49" s="106"/>
      <c r="E49" s="100"/>
      <c r="F49" s="170"/>
      <c r="G49" s="171"/>
      <c r="H49" s="172"/>
      <c r="I49" s="173"/>
      <c r="J49" s="174"/>
    </row>
    <row r="50" spans="1:9" ht="2.25" customHeight="1" hidden="1" thickBot="1">
      <c r="A50" s="136"/>
      <c r="B50" s="175"/>
      <c r="C50" s="175"/>
      <c r="D50" s="175"/>
      <c r="E50" s="100"/>
      <c r="F50" s="100"/>
      <c r="G50" s="175"/>
      <c r="H50" s="169"/>
      <c r="I50" s="176"/>
    </row>
    <row r="51" spans="1:9" ht="15" customHeight="1">
      <c r="A51" s="136"/>
      <c r="B51" s="137" t="s">
        <v>66</v>
      </c>
      <c r="C51" s="175"/>
      <c r="D51" s="177">
        <f>IF(F51="","",IF(ABS(F51-13.55)&gt;0.2,"RÜCKSPRACHE!",""))</f>
      </c>
      <c r="E51" s="178" t="s">
        <v>79</v>
      </c>
      <c r="F51" s="179">
        <v>13.47</v>
      </c>
      <c r="G51" s="180">
        <v>0.55313</v>
      </c>
      <c r="H51" s="169"/>
      <c r="I51" s="181"/>
    </row>
    <row r="52" spans="1:9" ht="2.25" customHeight="1">
      <c r="A52" s="136"/>
      <c r="B52" s="175"/>
      <c r="C52" s="175"/>
      <c r="D52" s="175"/>
      <c r="E52" s="182"/>
      <c r="F52" s="183"/>
      <c r="G52" s="184"/>
      <c r="H52" s="169"/>
      <c r="I52" s="181"/>
    </row>
    <row r="53" spans="1:9" ht="12.75">
      <c r="A53" s="185"/>
      <c r="B53" s="186"/>
      <c r="C53" s="186"/>
      <c r="D53" s="177">
        <f>IF(F53="","",IF(ABS(F53-13.4)&gt;0.2,"RÜCKSPRACHE!",""))</f>
      </c>
      <c r="E53" s="187" t="s">
        <v>80</v>
      </c>
      <c r="F53" s="179">
        <v>13.27</v>
      </c>
      <c r="G53" s="180">
        <v>5</v>
      </c>
      <c r="H53" s="140" t="s">
        <v>54</v>
      </c>
      <c r="I53" s="186"/>
    </row>
    <row r="54" spans="1:9" ht="2.25" customHeight="1">
      <c r="A54" s="136"/>
      <c r="B54" s="183"/>
      <c r="C54" s="175"/>
      <c r="D54" s="175"/>
      <c r="E54" s="188"/>
      <c r="F54" s="183"/>
      <c r="G54" s="184"/>
      <c r="H54" s="101"/>
      <c r="I54" s="181"/>
    </row>
    <row r="55" spans="1:9" s="192" customFormat="1" ht="12.75">
      <c r="A55" s="189"/>
      <c r="B55" s="183"/>
      <c r="C55" s="183"/>
      <c r="D55" s="177">
        <f>IF(F55="","",IF(ABS(F55-12.8)&gt;0.2,"RÜCKSPRACHE!",""))</f>
      </c>
      <c r="E55" s="190" t="s">
        <v>81</v>
      </c>
      <c r="F55" s="179">
        <v>12.65</v>
      </c>
      <c r="G55" s="191">
        <v>16.43</v>
      </c>
      <c r="H55" s="151" t="s">
        <v>67</v>
      </c>
      <c r="I55" s="183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6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49</v>
      </c>
      <c r="E58" s="115" t="s">
        <v>58</v>
      </c>
      <c r="F58" s="91" t="s">
        <v>50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3"/>
      <c r="D59" s="94" t="s">
        <v>85</v>
      </c>
      <c r="E59" s="163"/>
      <c r="F59" s="163"/>
      <c r="G59" s="163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1040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66</v>
      </c>
      <c r="C62" s="108"/>
      <c r="D62" s="202">
        <f>IF(F62="","",IF(F62/F60&lt;0.98,"RÜCKSPRACHE!",""))</f>
      </c>
      <c r="E62" s="166" t="s">
        <v>87</v>
      </c>
      <c r="F62" s="105">
        <v>1040</v>
      </c>
      <c r="G62" s="108" t="s">
        <v>117</v>
      </c>
      <c r="H62" s="151" t="s">
        <v>67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49</v>
      </c>
      <c r="E63" s="207" t="s">
        <v>91</v>
      </c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3"/>
      <c r="D64" s="94" t="s">
        <v>93</v>
      </c>
      <c r="E64" s="163"/>
      <c r="F64" s="163"/>
      <c r="G64" s="163"/>
      <c r="H64" s="214"/>
      <c r="I64" s="108"/>
    </row>
    <row r="65" spans="1:9" ht="15" customHeight="1">
      <c r="A65" s="195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7" t="s">
        <v>66</v>
      </c>
      <c r="C69" s="8"/>
      <c r="D69" s="8"/>
      <c r="E69" s="8" t="s">
        <v>100</v>
      </c>
      <c r="F69" s="216" t="s">
        <v>97</v>
      </c>
      <c r="G69" s="108" t="s">
        <v>117</v>
      </c>
      <c r="H69" s="151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67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 t="s">
        <v>58</v>
      </c>
      <c r="D75" s="229"/>
      <c r="E75" s="235">
        <v>37928</v>
      </c>
      <c r="F75" s="229"/>
      <c r="G75" s="235">
        <v>37928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2003-11-26T10:09:37Z</dcterms:created>
  <dcterms:modified xsi:type="dcterms:W3CDTF">2003-11-26T10:09:38Z</dcterms:modified>
  <cp:category/>
  <cp:version/>
  <cp:contentType/>
  <cp:contentStatus/>
</cp:coreProperties>
</file>