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311P" sheetId="1" r:id="rId1"/>
  </sheets>
  <definedNames>
    <definedName name="_xlnm.Print_Area" localSheetId="0">'N-3311P'!$A$1:$H$76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<sst xmlns="http://schemas.openxmlformats.org/spreadsheetml/2006/main" count="156" uniqueCount="118">
  <si>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</si>
  <si>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</si>
  <si>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</si>
  <si>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</si>
  <si>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</si>
  <si>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</si>
  <si>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</si>
  <si>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</si>
  <si>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</si>
  <si>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</si>
  <si>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N-3311P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</si>
  <si>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</si>
  <si>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</si>
  <si>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</si>
  <si>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</si>
  <si>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</si>
  <si>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</si>
  <si>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</si>
  <si>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</si>
  <si>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</si>
  <si>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</si>
  <si>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</si>
  <si>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N-3311I</t>
  </si>
  <si>
    <t>BNN SERIAL NUMBER OUTER LAYER :</t>
  </si>
  <si>
    <t>N-3311E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</si>
  <si>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</si>
  <si>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</si>
  <si>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</si>
  <si>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</si>
  <si>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</si>
  <si>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</si>
  <si>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</si>
  <si>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</si>
  <si>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</si>
  <si>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</si>
  <si>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11.11.03</t>
  </si>
  <si>
    <t>TIME :</t>
  </si>
  <si>
    <t>BNN INT. REG. NO :</t>
  </si>
  <si>
    <t>DATE OF REPORT :</t>
  </si>
  <si>
    <t>Cable    "I"   Number :</t>
  </si>
  <si>
    <t>HCMB__A046-01B10346C</t>
  </si>
  <si>
    <t>Serial Number "I" :</t>
  </si>
  <si>
    <t>Cable  "O"   Number :</t>
  </si>
  <si>
    <t>HCMB__A047-02G00065C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</si>
  <si>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</si>
  <si>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</si>
  <si>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</si>
  <si>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</si>
  <si>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</si>
  <si>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</si>
  <si>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10.11.03</t>
  </si>
  <si>
    <t>Equipment:</t>
  </si>
  <si>
    <t>Megger BM21 [BM 292]</t>
  </si>
  <si>
    <t>[Before splice soldering]</t>
  </si>
  <si>
    <t>[V = 1KV; 30"]</t>
  </si>
  <si>
    <t>NAME:</t>
  </si>
  <si>
    <t>Ebert</t>
  </si>
  <si>
    <t>ITP step 7a</t>
  </si>
  <si>
    <t>R[dc]  of the POLE</t>
  </si>
  <si>
    <t>12.11.03</t>
  </si>
  <si>
    <t>Kepco Power Supply [BM 125], Peak Tech 5060 [BM 340], HP34401A [BM 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</si>
  <si>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</si>
  <si>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</si>
  <si>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</si>
  <si>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</si>
  <si>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</si>
  <si>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</si>
  <si>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</si>
  <si>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</si>
  <si>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</si>
  <si>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325], Peak Tech 5060 [BM 340], HP34401A [BM 294]</t>
  </si>
  <si>
    <t>ITP step 7c</t>
  </si>
  <si>
    <t>Splice</t>
  </si>
  <si>
    <t>Weinberg</t>
  </si>
  <si>
    <t>INDUCTANCE</t>
  </si>
  <si>
    <t>Kepco Power Supply [BM 122], Solartron Gain Phase Analyser [BM 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</si>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</sst>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09i" xfId="19"/>
    <cellStyle name="Dezimal_CF0013_C__N-3309i" xfId="20"/>
    <cellStyle name="Percent" xfId="21"/>
    <cellStyle name="Währung [0]_CF0013_C__N-3309i" xfId="22"/>
    <cellStyle name="Währung_CF0013_C__N-330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CF0015_C__N-3311P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12.11.03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N-3311I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N-3311E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50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111</v>
      </c>
      <c r="C25" s="29"/>
      <c r="D25" s="100"/>
      <c r="E25" s="104">
        <f>IF(F25="","",IF(F25&lt;40000,"RÜCKSPRACHE!",""))</f>
      </c>
      <c r="F25" s="105">
        <v>230000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 t="s">
        <v>59</v>
      </c>
      <c r="F30" s="91" t="s">
        <v>51</v>
      </c>
      <c r="G30" s="92" t="s">
        <v>60</v>
      </c>
      <c r="H30" s="93"/>
      <c r="I30" s="115"/>
      <c r="J30" s="116"/>
    </row>
    <row r="31" spans="1:10" ht="15" customHeight="1">
      <c r="A31" s="117" t="s">
        <v>61</v>
      </c>
      <c r="B31" s="118">
        <v>1</v>
      </c>
      <c r="C31" s="119" t="s">
        <v>62</v>
      </c>
      <c r="D31" s="120"/>
      <c r="E31" s="121"/>
      <c r="F31" s="122"/>
      <c r="G31" s="122"/>
      <c r="H31" s="97" t="s">
        <v>63</v>
      </c>
      <c r="I31" s="123"/>
      <c r="J31" s="124"/>
    </row>
    <row r="32" spans="1:9" ht="15" customHeight="1">
      <c r="A32" s="125" t="s">
        <v>64</v>
      </c>
      <c r="B32" s="126">
        <v>21.9</v>
      </c>
      <c r="C32" s="127" t="s">
        <v>65</v>
      </c>
      <c r="D32" s="128">
        <f>IF(F32="","",IF(ABS(F36-1520)&gt;7.5,"RÜCKSPRACHE!",""))</f>
      </c>
      <c r="E32" s="129"/>
      <c r="F32" s="130">
        <v>1525.3</v>
      </c>
      <c r="G32" s="129" t="s">
        <v>66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67</v>
      </c>
      <c r="C34" s="134"/>
      <c r="D34" s="129"/>
      <c r="E34" s="137"/>
      <c r="F34" s="138">
        <f>IF(B32=0,"",(F32/B31))</f>
        <v>1525.3</v>
      </c>
      <c r="G34" s="100" t="s">
        <v>114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115</v>
      </c>
      <c r="C36" s="147"/>
      <c r="D36" s="147"/>
      <c r="E36" s="147"/>
      <c r="F36" s="148">
        <f>IF(B32=0,"",F34/(1+(0.0038*(B32-20))))</f>
        <v>1514.3662754909553</v>
      </c>
      <c r="G36" s="149" t="s">
        <v>114</v>
      </c>
      <c r="H36" s="150" t="s">
        <v>68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69</v>
      </c>
      <c r="C39" s="114"/>
      <c r="D39" s="89" t="s">
        <v>49</v>
      </c>
      <c r="E39" s="90" t="s">
        <v>35</v>
      </c>
      <c r="F39" s="91" t="s">
        <v>51</v>
      </c>
      <c r="G39" s="92" t="s">
        <v>70</v>
      </c>
      <c r="H39" s="93"/>
      <c r="I39" s="108"/>
    </row>
    <row r="40" spans="1:9" ht="15" customHeight="1">
      <c r="A40" s="117" t="s">
        <v>61</v>
      </c>
      <c r="B40" s="118">
        <v>30</v>
      </c>
      <c r="C40" s="119" t="s">
        <v>62</v>
      </c>
      <c r="D40" s="120"/>
      <c r="E40" s="121"/>
      <c r="F40" s="122"/>
      <c r="G40" s="122"/>
      <c r="H40" s="97" t="s">
        <v>71</v>
      </c>
      <c r="I40" s="108"/>
    </row>
    <row r="41" spans="1:9" ht="15" customHeight="1">
      <c r="A41" s="125" t="s">
        <v>64</v>
      </c>
      <c r="B41" s="126">
        <v>23.8</v>
      </c>
      <c r="C41" s="127" t="s">
        <v>65</v>
      </c>
      <c r="D41" s="128">
        <f>IF(F41="","",IF(ABS(F43-71.83)&gt;7,"RÜCKSPRACHE!",""))</f>
      </c>
      <c r="E41" s="129"/>
      <c r="F41" s="154">
        <v>2.09</v>
      </c>
      <c r="G41" s="129" t="s">
        <v>66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72</v>
      </c>
      <c r="C43" s="134"/>
      <c r="D43" s="129"/>
      <c r="E43" s="137"/>
      <c r="F43" s="138">
        <f>((F41/B40)/(1+(0.004*(B41-20))))*1000</f>
        <v>68.62358812713421</v>
      </c>
      <c r="G43" s="100" t="s">
        <v>116</v>
      </c>
      <c r="H43" s="150" t="s">
        <v>73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74</v>
      </c>
      <c r="C46" s="114"/>
      <c r="D46" s="89" t="s">
        <v>49</v>
      </c>
      <c r="E46" s="90" t="s">
        <v>59</v>
      </c>
      <c r="F46" s="91" t="s">
        <v>51</v>
      </c>
      <c r="G46" s="92" t="s">
        <v>75</v>
      </c>
      <c r="H46" s="93"/>
    </row>
    <row r="47" spans="1:12" ht="15" customHeight="1">
      <c r="A47" s="159"/>
      <c r="B47" s="37" t="s">
        <v>76</v>
      </c>
      <c r="C47" s="160"/>
      <c r="D47" s="161"/>
      <c r="E47" s="162"/>
      <c r="F47" s="163" t="s">
        <v>77</v>
      </c>
      <c r="G47" s="163" t="s">
        <v>78</v>
      </c>
      <c r="H47" s="97" t="s">
        <v>79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67</v>
      </c>
      <c r="C51" s="173"/>
      <c r="D51" s="175">
        <f>IF(F51="","",IF(ABS(F51-13.55)&gt;0.2,"RÜCKSPRACHE!",""))</f>
      </c>
      <c r="E51" s="176" t="s">
        <v>80</v>
      </c>
      <c r="F51" s="177">
        <v>13.57</v>
      </c>
      <c r="G51" s="178">
        <v>0.56594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81</v>
      </c>
      <c r="F53" s="177">
        <v>13.25</v>
      </c>
      <c r="G53" s="178">
        <v>4.96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82</v>
      </c>
      <c r="F55" s="177">
        <v>12.64</v>
      </c>
      <c r="G55" s="189">
        <v>15.83</v>
      </c>
      <c r="H55" s="190" t="s">
        <v>68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83</v>
      </c>
      <c r="C58" s="192"/>
      <c r="D58" s="89" t="s">
        <v>49</v>
      </c>
      <c r="E58" s="90" t="s">
        <v>59</v>
      </c>
      <c r="F58" s="91" t="s">
        <v>51</v>
      </c>
      <c r="G58" s="92" t="s">
        <v>84</v>
      </c>
      <c r="H58" s="93"/>
      <c r="I58" s="108"/>
    </row>
    <row r="59" spans="1:12" ht="12.75">
      <c r="A59" s="117"/>
      <c r="B59" s="37" t="s">
        <v>85</v>
      </c>
      <c r="C59" s="161"/>
      <c r="D59" s="94" t="s">
        <v>86</v>
      </c>
      <c r="E59" s="161"/>
      <c r="F59" s="161"/>
      <c r="G59" s="161"/>
      <c r="H59" s="97" t="s">
        <v>87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88</v>
      </c>
      <c r="F60" s="196">
        <v>1040</v>
      </c>
      <c r="G60" s="197" t="s">
        <v>89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67</v>
      </c>
      <c r="C62" s="108"/>
      <c r="D62" s="201">
        <f>IF(F62="","",IF(F62/F60&lt;0.98,"RÜCKSPRACHE!",""))</f>
      </c>
      <c r="E62" s="164" t="s">
        <v>88</v>
      </c>
      <c r="F62" s="105">
        <v>1040</v>
      </c>
      <c r="G62" s="108" t="s">
        <v>117</v>
      </c>
      <c r="H62" s="202" t="s">
        <v>68</v>
      </c>
      <c r="I62" s="108"/>
    </row>
    <row r="63" spans="1:9" s="211" customFormat="1" ht="24.75" customHeight="1" thickBot="1">
      <c r="A63" s="203" t="s">
        <v>90</v>
      </c>
      <c r="B63" s="204" t="s">
        <v>91</v>
      </c>
      <c r="C63" s="205"/>
      <c r="D63" s="206" t="s">
        <v>49</v>
      </c>
      <c r="E63" s="207" t="s">
        <v>90</v>
      </c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1"/>
      <c r="D64" s="94" t="s">
        <v>93</v>
      </c>
      <c r="E64" s="161"/>
      <c r="F64" s="161"/>
      <c r="G64" s="161"/>
      <c r="H64" s="214"/>
      <c r="I64" s="108"/>
    </row>
    <row r="65" spans="1:9" ht="15" customHeight="1">
      <c r="A65" s="194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67</v>
      </c>
      <c r="C69" s="8"/>
      <c r="D69" s="8"/>
      <c r="E69" s="8" t="s">
        <v>100</v>
      </c>
      <c r="F69" s="216" t="s">
        <v>97</v>
      </c>
      <c r="G69" s="108" t="s">
        <v>117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68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 t="s">
        <v>59</v>
      </c>
      <c r="D75" s="229"/>
      <c r="E75" s="235">
        <v>37937</v>
      </c>
      <c r="F75" s="229"/>
      <c r="G75" s="235">
        <v>37939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2003-11-26T09:28:05Z</dcterms:created>
  <dcterms:modified xsi:type="dcterms:W3CDTF">2003-11-26T09:28:06Z</dcterms:modified>
  <cp:category/>
  <cp:version/>
  <cp:contentType/>
  <cp:contentStatus/>
</cp:coreProperties>
</file>