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498P" sheetId="1" r:id="rId1"/>
  </sheets>
  <definedNames>
    <definedName name="_xlnm.Print_Area" localSheetId="0">'N-3498P'!$A$1:$H$76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<sst xmlns="http://schemas.openxmlformats.org/spreadsheetml/2006/main" count="148" uniqueCount="115">
  <si>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</si>
  <si>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</si>
  <si>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</si>
  <si>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</si>
  <si>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</si>
  <si>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</si>
  <si>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</si>
  <si>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</si>
  <si>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</si>
  <si>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</si>
  <si>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</si>
  <si>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N-3498P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</si>
  <si>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</si>
  <si>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</si>
  <si>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</si>
  <si>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</si>
  <si>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</si>
  <si>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</si>
  <si>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</si>
  <si>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</si>
  <si>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</si>
  <si>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</si>
  <si>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</si>
  <si>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N-3498I</t>
  </si>
  <si>
    <t>BNN SERIAL NUMBER OUTER LAYER :</t>
  </si>
  <si>
    <t>N-3498E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</si>
  <si>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</si>
  <si>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</si>
  <si>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</si>
  <si>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</si>
  <si>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</si>
  <si>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</si>
  <si>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</si>
  <si>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</si>
  <si>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</si>
  <si>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</si>
  <si>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</si>
  <si>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</si>
  <si>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</si>
  <si>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</si>
  <si>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HCMB__A046-01B10420B</t>
  </si>
  <si>
    <t>Serial Number "I" :</t>
  </si>
  <si>
    <t>Cable  "O"   Number :</t>
  </si>
  <si>
    <t>HCMB__A047-02G00126B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</si>
  <si>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</si>
  <si>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</si>
  <si>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</si>
  <si>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</si>
  <si>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</si>
  <si>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</si>
  <si>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</si>
  <si>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</si>
  <si>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</si>
  <si>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</si>
  <si>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</si>
  <si>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Hahn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</si>
  <si>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</si>
  <si>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</si>
  <si>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</si>
  <si>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</si>
  <si>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</si>
  <si>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</si>
  <si>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</si>
  <si>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</si>
  <si>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</si>
  <si>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</si>
  <si>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</si>
  <si>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Ortega</t>
  </si>
  <si>
    <t xml:space="preserve">R[dc]  of the Splice </t>
  </si>
  <si>
    <t>FUG Power Supply [BM 00325], Testo 965 [BM 00116], HP34401A [BM 00294]</t>
  </si>
  <si>
    <t>ITP step 7c</t>
  </si>
  <si>
    <t>Splice</t>
  </si>
  <si>
    <t>Oswald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</si>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</sst>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SFr.&quot;\ #,##0;&quot;SFr.&quot;\ \-#,##0"/>
    <numFmt numFmtId="181" formatCode="&quot;SFr.&quot;\ #,##0;[Red]&quot;SFr.&quot;\ \-#,##0"/>
    <numFmt numFmtId="182" formatCode="&quot;SFr.&quot;\ #,##0.00;&quot;SFr.&quot;\ \-#,##0.00"/>
    <numFmt numFmtId="183" formatCode="&quot;SFr.&quot;\ #,##0.00;[Red]&quot;SFr.&quot;\ \-#,##0.00"/>
    <numFmt numFmtId="184" formatCode="_ &quot;SFr.&quot;\ * #,##0_ ;_ &quot;SFr.&quot;\ * \-#,##0_ ;_ &quot;SFr.&quot;\ * &quot;-&quot;_ ;_ @_ "/>
    <numFmt numFmtId="185" formatCode="_ * #,##0_ ;_ * \-#,##0_ ;_ * &quot;-&quot;_ ;_ @_ "/>
    <numFmt numFmtId="186" formatCode="_ &quot;SFr.&quot;\ * #,##0.00_ ;_ &quot;SFr.&quot;\ * \-#,##0.00_ ;_ &quot;SFr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#,##0\ &quot;CHF&quot;;\-#,##0\ &quot;CHF&quot;"/>
    <numFmt numFmtId="195" formatCode="#,##0\ &quot;CHF&quot;;[Red]\-#,##0\ &quot;CHF&quot;"/>
    <numFmt numFmtId="196" formatCode="#,##0.00\ &quot;CHF&quot;;\-#,##0.00\ &quot;CHF&quot;"/>
    <numFmt numFmtId="197" formatCode="#,##0.00\ &quot;CHF&quot;;[Red]\-#,##0.00\ &quot;CHF&quot;"/>
    <numFmt numFmtId="198" formatCode="_-* #,##0\ &quot;CHF&quot;_-;\-* #,##0\ &quot;CHF&quot;_-;_-* &quot;-&quot;\ &quot;CHF&quot;_-;_-@_-"/>
    <numFmt numFmtId="199" formatCode="_-* #,##0\ _C_H_F_-;\-* #,##0\ _C_H_F_-;_-* &quot;-&quot;\ _C_H_F_-;_-@_-"/>
    <numFmt numFmtId="200" formatCode="_-* #,##0.00\ &quot;CHF&quot;_-;\-* #,##0.00\ &quot;CHF&quot;_-;_-* &quot;-&quot;??\ &quot;CHF&quot;_-;_-@_-"/>
    <numFmt numFmtId="201" formatCode="_-* #,##0.00\ _C_H_F_-;\-* #,##0.00\ _C_H_F_-;_-* &quot;-&quot;??\ _C_H_F_-;_-@_-"/>
    <numFmt numFmtId="202" formatCode="0.000"/>
    <numFmt numFmtId="203" formatCode="0.0"/>
    <numFmt numFmtId="204" formatCode="00.00"/>
    <numFmt numFmtId="205" formatCode="&quot;CHF&quot;\ #,##0;&quot;CHF&quot;\ \-#,##0"/>
    <numFmt numFmtId="206" formatCode="&quot;CHF&quot;\ #,##0;[Red]&quot;CHF&quot;\ \-#,##0"/>
    <numFmt numFmtId="207" formatCode="&quot;CHF&quot;\ #,##0.00;&quot;CHF&quot;\ \-#,##0.00"/>
    <numFmt numFmtId="208" formatCode="&quot;CHF&quot;\ #,##0.00;[Red]&quot;CHF&quot;\ \-#,##0.00"/>
    <numFmt numFmtId="209" formatCode="_ &quot;CHF&quot;\ * #,##0_ ;_ &quot;CHF&quot;\ * \-#,##0_ ;_ &quot;CHF&quot;\ * &quot;-&quot;_ ;_ @_ "/>
    <numFmt numFmtId="210" formatCode="_ &quot;CHF&quot;\ * #,##0.00_ ;_ &quot;CHF&quot;\ * \-#,##0.00_ ;_ &quot;CHF&quot;\ * &quot;-&quot;??_ ;_ @_ "/>
    <numFmt numFmtId="211" formatCode="dd\-mm\-yy"/>
    <numFmt numFmtId="212" formatCode="0.0000"/>
    <numFmt numFmtId="213" formatCode="&quot;£&quot;#,##0;\-&quot;£&quot;#,##0"/>
    <numFmt numFmtId="214" formatCode="&quot;£&quot;#,##0;[Red]\-&quot;£&quot;#,##0"/>
    <numFmt numFmtId="215" formatCode="&quot;£&quot;#,##0.00;\-&quot;£&quot;#,##0.00"/>
    <numFmt numFmtId="216" formatCode="&quot;£&quot;#,##0.00;[Red]\-&quot;£&quot;#,##0.00"/>
    <numFmt numFmtId="217" formatCode="_-&quot;£&quot;* #,##0_-;\-&quot;£&quot;* #,##0_-;_-&quot;£&quot;* &quot;-&quot;_-;_-@_-"/>
    <numFmt numFmtId="218" formatCode="_-* #,##0_-;\-* #,##0_-;_-* &quot;-&quot;_-;_-@_-"/>
    <numFmt numFmtId="219" formatCode="_-&quot;£&quot;* #,##0.00_-;\-&quot;£&quot;* #,##0.00_-;_-&quot;£&quot;* &quot;-&quot;??_-;_-@_-"/>
    <numFmt numFmtId="220" formatCode="_-* #,##0.00_-;\-* #,##0.00_-;_-* &quot;-&quot;??_-;_-@_-"/>
  </numFmts>
  <fonts count="41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4" borderId="10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4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4" borderId="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02" fontId="20" fillId="0" borderId="0" xfId="0" applyNumberFormat="1" applyFont="1" applyBorder="1" applyAlignment="1">
      <alignment horizontal="right" vertical="center"/>
    </xf>
    <xf numFmtId="203" fontId="8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03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03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02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03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03" fontId="0" fillId="0" borderId="0" xfId="0" applyNumberFormat="1" applyBorder="1" applyAlignment="1">
      <alignment horizontal="center" vertical="center"/>
    </xf>
    <xf numFmtId="202" fontId="27" fillId="0" borderId="0" xfId="0" applyNumberFormat="1" applyFont="1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03" fontId="8" fillId="0" borderId="23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03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03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03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CF0015_C__N-3498P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38035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>
        <f>IF(C75="","",C75)</f>
        <v>38035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N-3498I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N-3498E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>
        <v>38029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57</v>
      </c>
      <c r="C25" s="29"/>
      <c r="D25" s="100"/>
      <c r="E25" s="104">
        <f>IF(F25="","",IF(ABS(F25)&lt;40000,"RÜCKSPRACHE!",""))</f>
      </c>
      <c r="F25" s="105">
        <v>238000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58</v>
      </c>
      <c r="C30" s="114"/>
      <c r="D30" s="89" t="s">
        <v>49</v>
      </c>
      <c r="E30" s="90">
        <v>38035</v>
      </c>
      <c r="F30" s="91" t="s">
        <v>50</v>
      </c>
      <c r="G30" s="92" t="s">
        <v>59</v>
      </c>
      <c r="H30" s="93"/>
      <c r="I30" s="115"/>
      <c r="J30" s="116"/>
    </row>
    <row r="31" spans="1:10" ht="15" customHeight="1">
      <c r="A31" s="117" t="s">
        <v>60</v>
      </c>
      <c r="B31" s="118">
        <v>1</v>
      </c>
      <c r="C31" s="119" t="s">
        <v>61</v>
      </c>
      <c r="D31" s="120"/>
      <c r="E31" s="121"/>
      <c r="F31" s="122"/>
      <c r="G31" s="122"/>
      <c r="H31" s="97" t="s">
        <v>62</v>
      </c>
      <c r="I31" s="123"/>
      <c r="J31" s="124"/>
    </row>
    <row r="32" spans="1:9" ht="15" customHeight="1">
      <c r="A32" s="125" t="s">
        <v>63</v>
      </c>
      <c r="B32" s="126">
        <v>22</v>
      </c>
      <c r="C32" s="127" t="s">
        <v>64</v>
      </c>
      <c r="D32" s="128">
        <f>IF(F32="","",IF(ABS(F36-1520)&gt;7.5,"RÜCKSPRACHE!",""))</f>
      </c>
      <c r="E32" s="129"/>
      <c r="F32" s="130">
        <v>1532</v>
      </c>
      <c r="G32" s="129" t="s">
        <v>65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66</v>
      </c>
      <c r="C34" s="134"/>
      <c r="D34" s="129"/>
      <c r="E34" s="137"/>
      <c r="F34" s="138">
        <f>IF(B32=0,"",(F32/B31))</f>
        <v>1532</v>
      </c>
      <c r="G34" s="100" t="s">
        <v>112</v>
      </c>
      <c r="H34" s="139" t="s">
        <v>54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1520.444620881302</v>
      </c>
      <c r="G36" s="149" t="s">
        <v>112</v>
      </c>
      <c r="H36" s="150" t="s">
        <v>67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68</v>
      </c>
      <c r="C39" s="114"/>
      <c r="D39" s="89" t="s">
        <v>49</v>
      </c>
      <c r="E39" s="90">
        <v>38029</v>
      </c>
      <c r="F39" s="91" t="s">
        <v>50</v>
      </c>
      <c r="G39" s="92" t="s">
        <v>69</v>
      </c>
      <c r="H39" s="93"/>
      <c r="I39" s="108"/>
    </row>
    <row r="40" spans="1:9" ht="15" customHeight="1">
      <c r="A40" s="117" t="s">
        <v>60</v>
      </c>
      <c r="B40" s="118">
        <v>30</v>
      </c>
      <c r="C40" s="119" t="s">
        <v>61</v>
      </c>
      <c r="D40" s="120"/>
      <c r="E40" s="121"/>
      <c r="F40" s="122"/>
      <c r="G40" s="122"/>
      <c r="H40" s="97" t="s">
        <v>70</v>
      </c>
      <c r="I40" s="108"/>
    </row>
    <row r="41" spans="1:9" ht="15" customHeight="1">
      <c r="A41" s="125" t="s">
        <v>63</v>
      </c>
      <c r="B41" s="126">
        <v>24.3</v>
      </c>
      <c r="C41" s="127" t="s">
        <v>64</v>
      </c>
      <c r="D41" s="128">
        <f>IF(F41="","",IF(ABS(F43)&gt;75,"RÜCKSPRACHE!",""))</f>
      </c>
      <c r="E41" s="129"/>
      <c r="F41" s="154">
        <v>2.195</v>
      </c>
      <c r="G41" s="129" t="s">
        <v>65</v>
      </c>
      <c r="H41" s="139" t="s">
        <v>54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71</v>
      </c>
      <c r="C43" s="134"/>
      <c r="D43" s="129"/>
      <c r="E43" s="137"/>
      <c r="F43" s="138">
        <f>((F41/B40)/(1+(0.004*(B41-20))))*1000</f>
        <v>71.92947961724995</v>
      </c>
      <c r="G43" s="100" t="s">
        <v>114</v>
      </c>
      <c r="H43" s="150" t="s">
        <v>72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73</v>
      </c>
      <c r="C46" s="114"/>
      <c r="D46" s="89" t="s">
        <v>49</v>
      </c>
      <c r="E46" s="90">
        <v>38035</v>
      </c>
      <c r="F46" s="91" t="s">
        <v>50</v>
      </c>
      <c r="G46" s="92" t="s">
        <v>74</v>
      </c>
      <c r="H46" s="93"/>
    </row>
    <row r="47" spans="1:12" ht="15" customHeight="1">
      <c r="A47" s="159"/>
      <c r="B47" s="37" t="s">
        <v>75</v>
      </c>
      <c r="C47" s="160"/>
      <c r="D47" s="161"/>
      <c r="E47" s="162"/>
      <c r="F47" s="163" t="s">
        <v>76</v>
      </c>
      <c r="G47" s="163" t="s">
        <v>77</v>
      </c>
      <c r="H47" s="97" t="s">
        <v>78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66</v>
      </c>
      <c r="C51" s="173"/>
      <c r="D51" s="175"/>
      <c r="E51" s="176" t="s">
        <v>79</v>
      </c>
      <c r="F51" s="177">
        <v>13.11</v>
      </c>
      <c r="G51" s="178">
        <v>0.54675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80</v>
      </c>
      <c r="F53" s="177">
        <v>13.17</v>
      </c>
      <c r="G53" s="178">
        <v>5</v>
      </c>
      <c r="H53" s="139" t="s">
        <v>54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81</v>
      </c>
      <c r="F55" s="177">
        <v>12.57</v>
      </c>
      <c r="G55" s="189">
        <v>17.42</v>
      </c>
      <c r="H55" s="190" t="s">
        <v>67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82</v>
      </c>
      <c r="C58" s="192"/>
      <c r="D58" s="89" t="s">
        <v>49</v>
      </c>
      <c r="E58" s="90">
        <v>38035</v>
      </c>
      <c r="F58" s="91" t="s">
        <v>50</v>
      </c>
      <c r="G58" s="92" t="s">
        <v>83</v>
      </c>
      <c r="H58" s="93"/>
      <c r="I58" s="108"/>
    </row>
    <row r="59" spans="1:12" ht="12.75">
      <c r="A59" s="117"/>
      <c r="B59" s="37" t="s">
        <v>84</v>
      </c>
      <c r="C59" s="161"/>
      <c r="D59" s="94" t="s">
        <v>85</v>
      </c>
      <c r="E59" s="161"/>
      <c r="F59" s="161"/>
      <c r="G59" s="161"/>
      <c r="H59" s="97" t="s">
        <v>86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87</v>
      </c>
      <c r="F60" s="196">
        <v>984</v>
      </c>
      <c r="G60" s="197" t="s">
        <v>88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66</v>
      </c>
      <c r="C62" s="108"/>
      <c r="D62" s="201">
        <f>IF(F62="","",IF(MIN(F60,F62)/MAX(F60,F62)&lt;0.994,"RÜCKSPRACHE!",""))</f>
      </c>
      <c r="E62" s="164" t="s">
        <v>87</v>
      </c>
      <c r="F62" s="105">
        <v>984</v>
      </c>
      <c r="G62" s="108" t="s">
        <v>89</v>
      </c>
      <c r="H62" s="202" t="s">
        <v>67</v>
      </c>
      <c r="I62" s="108"/>
    </row>
    <row r="63" spans="1:9" s="211" customFormat="1" ht="24.75" customHeight="1" thickBot="1">
      <c r="A63" s="203" t="s">
        <v>90</v>
      </c>
      <c r="B63" s="204" t="s">
        <v>91</v>
      </c>
      <c r="C63" s="205"/>
      <c r="D63" s="206" t="s">
        <v>49</v>
      </c>
      <c r="E63" s="207"/>
      <c r="F63" s="208"/>
      <c r="G63" s="209"/>
      <c r="H63" s="210"/>
      <c r="I63" s="205"/>
    </row>
    <row r="64" spans="1:9" ht="15" customHeight="1">
      <c r="A64" s="212"/>
      <c r="B64" s="213" t="s">
        <v>92</v>
      </c>
      <c r="C64" s="161"/>
      <c r="D64" s="94" t="s">
        <v>93</v>
      </c>
      <c r="E64" s="161"/>
      <c r="F64" s="161"/>
      <c r="G64" s="161"/>
      <c r="H64" s="214"/>
      <c r="I64" s="108"/>
    </row>
    <row r="65" spans="1:9" ht="15" customHeight="1">
      <c r="A65" s="194" t="s">
        <v>94</v>
      </c>
      <c r="B65" s="108"/>
      <c r="C65" s="108"/>
      <c r="D65" s="24" t="s">
        <v>95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96</v>
      </c>
      <c r="F67" s="216" t="s">
        <v>97</v>
      </c>
      <c r="G67" s="8" t="s">
        <v>98</v>
      </c>
      <c r="H67" s="217" t="s">
        <v>99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66</v>
      </c>
      <c r="C69" s="8"/>
      <c r="D69" s="8"/>
      <c r="E69" s="8" t="s">
        <v>100</v>
      </c>
      <c r="F69" s="216" t="s">
        <v>97</v>
      </c>
      <c r="G69" s="108" t="s">
        <v>89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101</v>
      </c>
      <c r="D72" s="224"/>
      <c r="E72" s="223" t="s">
        <v>102</v>
      </c>
      <c r="F72" s="224"/>
      <c r="G72" s="223" t="s">
        <v>103</v>
      </c>
      <c r="H72" s="225"/>
      <c r="I72" s="108"/>
    </row>
    <row r="73" spans="1:8" s="231" customFormat="1" ht="12.75">
      <c r="A73" s="226" t="s">
        <v>104</v>
      </c>
      <c r="B73" s="227"/>
      <c r="C73" s="228" t="s">
        <v>67</v>
      </c>
      <c r="D73" s="229"/>
      <c r="E73" s="228" t="s">
        <v>31</v>
      </c>
      <c r="F73" s="229"/>
      <c r="G73" s="228" t="s">
        <v>31</v>
      </c>
      <c r="H73" s="230"/>
    </row>
    <row r="74" spans="1:8" s="231" customFormat="1" ht="12.75">
      <c r="A74" s="232" t="s">
        <v>105</v>
      </c>
      <c r="B74" s="227"/>
      <c r="C74" s="233" t="s">
        <v>106</v>
      </c>
      <c r="D74" s="234"/>
      <c r="E74" s="228" t="s">
        <v>107</v>
      </c>
      <c r="F74" s="229"/>
      <c r="G74" s="228" t="s">
        <v>107</v>
      </c>
      <c r="H74" s="230"/>
    </row>
    <row r="75" spans="1:8" s="231" customFormat="1" ht="12.75">
      <c r="A75" s="232" t="s">
        <v>108</v>
      </c>
      <c r="B75" s="227"/>
      <c r="C75" s="235">
        <v>38035</v>
      </c>
      <c r="D75" s="229"/>
      <c r="E75" s="235">
        <v>38036</v>
      </c>
      <c r="F75" s="229"/>
      <c r="G75" s="235">
        <v>38043</v>
      </c>
      <c r="H75" s="230"/>
    </row>
    <row r="76" spans="1:8" s="231" customFormat="1" ht="13.5" thickBot="1">
      <c r="A76" s="236" t="s">
        <v>109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2004-03-09T10:44:16Z</dcterms:created>
  <dcterms:modified xsi:type="dcterms:W3CDTF">2004-03-09T10:44:16Z</dcterms:modified>
  <cp:category/>
  <cp:version/>
  <cp:contentType/>
  <cp:contentStatus/>
</cp:coreProperties>
</file>