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480" windowHeight="6735" activeTab="6"/>
  </bookViews>
  <sheets>
    <sheet name="Pre_Coll" sheetId="1" r:id="rId1"/>
    <sheet name="0_bar" sheetId="2" r:id="rId2"/>
    <sheet name="200_bar" sheetId="3" r:id="rId3"/>
    <sheet name="400_bar" sheetId="4" r:id="rId4"/>
    <sheet name="600_bar" sheetId="5" r:id="rId5"/>
    <sheet name="SB_0_bar" sheetId="6" r:id="rId6"/>
    <sheet name="Analysis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<sst xmlns="http://schemas.openxmlformats.org/spreadsheetml/2006/main" count="1331" uniqueCount="140">
  <si>
    <t>File name</t>
  </si>
  <si>
    <t>Component ID</t>
  </si>
  <si>
    <t>HCMB__A001</t>
  </si>
  <si>
    <t>Serial Number</t>
  </si>
  <si>
    <t>Signs</t>
  </si>
  <si>
    <t>Ref. Test Proced.</t>
  </si>
  <si>
    <t>CERN IT 2708/LHC/LHC Rev 1.1 Annex b.18</t>
  </si>
  <si>
    <t>b even</t>
  </si>
  <si>
    <t>Firm Name</t>
  </si>
  <si>
    <t>Alstom</t>
  </si>
  <si>
    <t>File name for aperture 1</t>
  </si>
  <si>
    <t>ANS123T1_0B.txt</t>
  </si>
  <si>
    <t>a odd</t>
  </si>
  <si>
    <t>Test Type</t>
  </si>
  <si>
    <t>Magnetic Measures</t>
  </si>
  <si>
    <t>ITP number</t>
  </si>
  <si>
    <t>File name for aperture 2</t>
  </si>
  <si>
    <t>ANS123T2_0B.txt</t>
  </si>
  <si>
    <t>a even</t>
  </si>
  <si>
    <t>Test Operator</t>
  </si>
  <si>
    <t>Test Controller</t>
  </si>
  <si>
    <t>Aperture 1</t>
  </si>
  <si>
    <t>Aperture 2</t>
  </si>
  <si>
    <t>Date of test</t>
  </si>
  <si>
    <t>Time of test</t>
  </si>
  <si>
    <t>?</t>
  </si>
  <si>
    <t>Mole name</t>
  </si>
  <si>
    <t>Coil length (m)</t>
  </si>
  <si>
    <t>Coil temperature</t>
  </si>
  <si>
    <t>Excitation current (A)</t>
  </si>
  <si>
    <t>Analysis tools</t>
  </si>
  <si>
    <t>dri,rot,nor,cel,fdw</t>
  </si>
  <si>
    <t>N. points</t>
  </si>
  <si>
    <t>N. measure</t>
  </si>
  <si>
    <t>6 (3+,3-)</t>
  </si>
  <si>
    <t>Rotation speed</t>
  </si>
  <si>
    <t>I. Gain</t>
  </si>
  <si>
    <t>50/500</t>
  </si>
  <si>
    <t>Dx average</t>
  </si>
  <si>
    <t>Dy average</t>
  </si>
  <si>
    <t>Magnetic length</t>
  </si>
  <si>
    <t>Tranfs. Function (mT/KA)</t>
  </si>
  <si>
    <t xml:space="preserve">Phase </t>
  </si>
  <si>
    <t>Integral field (T.m)</t>
  </si>
  <si>
    <t>File</t>
  </si>
  <si>
    <t>Aperture 1 - Collared coils</t>
  </si>
  <si>
    <t>Integrals</t>
  </si>
  <si>
    <t xml:space="preserve"> Aperture 2 - Collared coils</t>
  </si>
  <si>
    <t>C1 (T)</t>
  </si>
  <si>
    <t>Angle (mrad)</t>
  </si>
  <si>
    <t>Multipoles</t>
  </si>
  <si>
    <t>Position 1</t>
  </si>
  <si>
    <t>Position 2</t>
  </si>
  <si>
    <t>Position 3</t>
  </si>
  <si>
    <t>Position 4</t>
  </si>
  <si>
    <t>Position 5</t>
  </si>
  <si>
    <t>Position 6</t>
  </si>
  <si>
    <t>Position 7</t>
  </si>
  <si>
    <t>Position 8</t>
  </si>
  <si>
    <t>Position 9</t>
  </si>
  <si>
    <t>Position 10</t>
  </si>
  <si>
    <t>Position 11</t>
  </si>
  <si>
    <t>Position 12</t>
  </si>
  <si>
    <t>Position 13</t>
  </si>
  <si>
    <t>Position 14</t>
  </si>
  <si>
    <t>Position 15</t>
  </si>
  <si>
    <t>Position 16</t>
  </si>
  <si>
    <t>Position 17</t>
  </si>
  <si>
    <t>Position 18</t>
  </si>
  <si>
    <t>Position 19</t>
  </si>
  <si>
    <t>Position 20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</si>
  <si>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</si>
  <si>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</si>
  <si>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</si>
  <si>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</si>
  <si>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</si>
  <si>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</si>
  <si>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</si>
  <si>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</si>
  <si>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</si>
  <si>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</si>
  <si>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</si>
  <si>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</si>
  <si>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</si>
  <si>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</si>
  <si>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</si>
  <si>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</si>
  <si>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</si>
  <si>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</si>
  <si>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</si>
  <si>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</si>
  <si>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</si>
  <si>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</si>
  <si>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</si>
  <si>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</si>
  <si>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</si>
  <si>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</si>
  <si>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</si>
  <si>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</si>
  <si>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</si>
  <si>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</si>
  <si>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</si>
  <si>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</si>
  <si>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</si>
  <si>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</si>
  <si>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Dx (m)</t>
  </si>
  <si>
    <t>Dy (m)</t>
  </si>
  <si>
    <t>Magnetic length (m)</t>
  </si>
  <si>
    <t>Transfer funct. (mT/KA)</t>
  </si>
  <si>
    <t>Coil positioning (mm)</t>
  </si>
  <si>
    <t>Current (A)</t>
  </si>
  <si>
    <t>ANS123T1_200Bb.txt</t>
  </si>
  <si>
    <t>ANS123T2_200Bb.txt</t>
  </si>
  <si>
    <t>C. Vollinger</t>
  </si>
  <si>
    <t>ANS123T1_400B.txt</t>
  </si>
  <si>
    <t>ANS123T2_400B.txt</t>
  </si>
  <si>
    <t>ANS123T1_600B.txt</t>
  </si>
  <si>
    <t>ANS123T2_600B.txt</t>
  </si>
  <si>
    <t>ANS123T1_SB0B.txt</t>
  </si>
  <si>
    <t>ANS123T2_SB0B.txt</t>
  </si>
  <si>
    <t>2123PreSpinatura</t>
  </si>
  <si>
    <t>Ansaldo</t>
  </si>
  <si>
    <t>2123CCT1</t>
  </si>
  <si>
    <t>2123CCT2</t>
  </si>
  <si>
    <t>Federico_Galeazzi</t>
  </si>
  <si>
    <t>Dipole 10</t>
  </si>
  <si>
    <t>Dipole 22</t>
  </si>
  <si>
    <t>Aperure 2</t>
  </si>
  <si>
    <t>Pre_Coll</t>
  </si>
  <si>
    <t>0_bar</t>
  </si>
  <si>
    <t>200_bar</t>
  </si>
  <si>
    <t>400_bar</t>
  </si>
  <si>
    <t>600_bar</t>
  </si>
  <si>
    <t>SB_0_bar</t>
  </si>
  <si>
    <t>averages</t>
  </si>
  <si>
    <t>st. deviations</t>
  </si>
  <si>
    <t>Ansaldo 1sig</t>
  </si>
  <si>
    <r>
      <t>Pre_coll</t>
    </r>
    <r>
      <rPr>
        <sz val="10"/>
        <rFont val="Arial"/>
        <family val="2"/>
      </rPr>
      <t xml:space="preserve">: cc measured out of the press without the roads; In </t>
    </r>
    <r>
      <rPr>
        <b/>
        <sz val="10"/>
        <rFont val="Arial"/>
        <family val="2"/>
      </rPr>
      <t>Spring Back (SB_0_bar)</t>
    </r>
    <r>
      <rPr>
        <sz val="10"/>
        <rFont val="Arial"/>
        <family val="2"/>
      </rPr>
      <t xml:space="preserve"> the two press plates were touching the collared coil</t>
    </r>
  </si>
  <si>
    <r>
      <t xml:space="preserve"> signs of a2n+1 and b2n of the measurement with QUIMM (under press: (0_bar - SB_0_bar) changed: </t>
    </r>
    <r>
      <rPr>
        <b/>
        <sz val="10"/>
        <rFont val="Arial"/>
        <family val="2"/>
      </rPr>
      <t>wrong polarity</t>
    </r>
    <r>
      <rPr>
        <sz val="10"/>
        <rFont val="Arial"/>
        <family val="2"/>
      </rPr>
      <t xml:space="preserve"> </t>
    </r>
  </si>
  <si>
    <r>
      <t>In Spring Back (SB_0_bar)</t>
    </r>
    <r>
      <rPr>
        <sz val="10"/>
        <rFont val="Arial"/>
        <family val="2"/>
      </rPr>
      <t xml:space="preserve"> the upper press plate was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touching the collared coil </t>
    </r>
    <r>
      <rPr>
        <b/>
        <sz val="10"/>
        <rFont val="Arial"/>
        <family val="2"/>
      </rPr>
      <t>(a2 higher)</t>
    </r>
  </si>
</sst>
</file>

<file path=xl/styles.xml><?xml version="1.0" encoding="utf-8"?>
<styleSheet xmlns="http://schemas.openxmlformats.org/spreadsheetml/2006/main">
  <numFmts count="5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_-* #,##0\ &quot;CHF&quot;_-;\-* #,##0\ &quot;CHF&quot;_-;_-* &quot;-&quot;\ &quot;CHF&quot;_-;_-@_-"/>
    <numFmt numFmtId="187" formatCode="_-* #,##0\ _C_H_F_-;\-* #,##0\ _C_H_F_-;_-* &quot;-&quot;\ _C_H_F_-;_-@_-"/>
    <numFmt numFmtId="188" formatCode="_-* #,##0.00\ &quot;CHF&quot;_-;\-* #,##0.00\ &quot;CHF&quot;_-;_-* &quot;-&quot;??\ &quot;CHF&quot;_-;_-@_-"/>
    <numFmt numFmtId="189" formatCode="_-* #,##0.00\ _C_H_F_-;\-* #,##0.00\ _C_H_F_-;_-* &quot;-&quot;??\ _C_H_F_-;_-@_-"/>
    <numFmt numFmtId="190" formatCode="0.000"/>
    <numFmt numFmtId="191" formatCode="0.0"/>
    <numFmt numFmtId="192" formatCode="0.0000"/>
    <numFmt numFmtId="193" formatCode="0.00000"/>
    <numFmt numFmtId="194" formatCode="0.00000000"/>
    <numFmt numFmtId="195" formatCode="d\-mmm\-yyyy"/>
    <numFmt numFmtId="196" formatCode="dd\-mmm\-yyyy"/>
    <numFmt numFmtId="197" formatCode="0.000000"/>
    <numFmt numFmtId="198" formatCode="0.0000000"/>
    <numFmt numFmtId="199" formatCode="0.000000000"/>
    <numFmt numFmtId="200" formatCode="mmm/yyyy"/>
    <numFmt numFmtId="201" formatCode="[$-409]dddd\,\ mmmm\ dd\,\ yyyy"/>
    <numFmt numFmtId="202" formatCode="[$-409]d\-mmm\-yyyy;@"/>
    <numFmt numFmtId="203" formatCode="[$-407]dddd\,\ d\.\ mmmm\ yyyy"/>
    <numFmt numFmtId="204" formatCode="&quot;L.&quot;\ #,##0;\-&quot;L.&quot;\ #,##0"/>
    <numFmt numFmtId="205" formatCode="&quot;L.&quot;\ #,##0;[Red]\-&quot;L.&quot;\ #,##0"/>
    <numFmt numFmtId="206" formatCode="&quot;L.&quot;\ #,##0.00;\-&quot;L.&quot;\ #,##0.00"/>
    <numFmt numFmtId="207" formatCode="&quot;L.&quot;\ #,##0.00;[Red]\-&quot;L.&quot;\ #,##0.00"/>
    <numFmt numFmtId="208" formatCode="_-&quot;L.&quot;\ * #,##0_-;\-&quot;L.&quot;\ * #,##0_-;_-&quot;L.&quot;\ * &quot;-&quot;_-;_-@_-"/>
    <numFmt numFmtId="209" formatCode="_-&quot;L.&quot;\ * #,##0.00_-;\-&quot;L.&quot;\ * #,##0.00_-;_-&quot;L.&quot;\ * &quot;-&quot;??_-;_-@_-"/>
    <numFmt numFmtId="210" formatCode="dd/mm/yyyy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9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190" fontId="5" fillId="0" borderId="9" xfId="0" applyNumberFormat="1" applyFont="1" applyBorder="1" applyAlignment="1" applyProtection="1">
      <alignment/>
      <protection/>
    </xf>
    <xf numFmtId="190" fontId="5" fillId="0" borderId="9" xfId="0" applyNumberFormat="1" applyFont="1" applyBorder="1" applyAlignment="1">
      <alignment/>
    </xf>
    <xf numFmtId="190" fontId="5" fillId="0" borderId="10" xfId="0" applyNumberFormat="1" applyFont="1" applyBorder="1" applyAlignment="1">
      <alignment/>
    </xf>
    <xf numFmtId="190" fontId="3" fillId="0" borderId="10" xfId="0" applyNumberFormat="1" applyFont="1" applyBorder="1" applyAlignment="1">
      <alignment/>
    </xf>
    <xf numFmtId="190" fontId="5" fillId="0" borderId="0" xfId="0" applyNumberFormat="1" applyFont="1" applyBorder="1" applyAlignment="1">
      <alignment/>
    </xf>
    <xf numFmtId="0" fontId="6" fillId="0" borderId="5" xfId="0" applyFont="1" applyBorder="1" applyAlignment="1">
      <alignment/>
    </xf>
    <xf numFmtId="190" fontId="5" fillId="0" borderId="11" xfId="0" applyNumberFormat="1" applyFont="1" applyBorder="1" applyAlignment="1" applyProtection="1">
      <alignment/>
      <protection/>
    </xf>
    <xf numFmtId="190" fontId="5" fillId="0" borderId="11" xfId="0" applyNumberFormat="1" applyFont="1" applyBorder="1" applyAlignment="1">
      <alignment/>
    </xf>
    <xf numFmtId="190" fontId="5" fillId="0" borderId="12" xfId="0" applyNumberFormat="1" applyFont="1" applyBorder="1" applyAlignment="1">
      <alignment/>
    </xf>
    <xf numFmtId="190" fontId="3" fillId="0" borderId="12" xfId="0" applyNumberFormat="1" applyFont="1" applyBorder="1" applyAlignment="1">
      <alignment/>
    </xf>
    <xf numFmtId="190" fontId="6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1" xfId="0" applyFont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14" xfId="0" applyBorder="1" applyAlignment="1">
      <alignment/>
    </xf>
    <xf numFmtId="1" fontId="3" fillId="0" borderId="9" xfId="0" applyNumberFormat="1" applyFont="1" applyBorder="1" applyAlignment="1" applyProtection="1">
      <alignment/>
      <protection/>
    </xf>
    <xf numFmtId="1" fontId="3" fillId="0" borderId="9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90" fontId="3" fillId="0" borderId="0" xfId="0" applyNumberFormat="1" applyFont="1" applyBorder="1" applyAlignment="1" applyProtection="1">
      <alignment/>
      <protection/>
    </xf>
    <xf numFmtId="190" fontId="3" fillId="0" borderId="0" xfId="0" applyNumberFormat="1" applyFont="1" applyBorder="1" applyAlignment="1">
      <alignment/>
    </xf>
    <xf numFmtId="190" fontId="0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190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Border="1" applyAlignment="1">
      <alignment/>
    </xf>
    <xf numFmtId="190" fontId="3" fillId="0" borderId="9" xfId="0" applyNumberFormat="1" applyFont="1" applyBorder="1" applyAlignment="1">
      <alignment/>
    </xf>
    <xf numFmtId="190" fontId="0" fillId="0" borderId="15" xfId="0" applyNumberFormat="1" applyFont="1" applyBorder="1" applyAlignment="1">
      <alignment/>
    </xf>
    <xf numFmtId="0" fontId="0" fillId="0" borderId="3" xfId="0" applyFont="1" applyBorder="1" applyAlignment="1">
      <alignment/>
    </xf>
    <xf numFmtId="11" fontId="0" fillId="0" borderId="9" xfId="0" applyNumberFormat="1" applyFont="1" applyBorder="1" applyAlignment="1">
      <alignment/>
    </xf>
    <xf numFmtId="11" fontId="0" fillId="0" borderId="15" xfId="0" applyNumberFormat="1" applyFont="1" applyBorder="1" applyAlignment="1">
      <alignment/>
    </xf>
    <xf numFmtId="11" fontId="0" fillId="0" borderId="11" xfId="0" applyNumberFormat="1" applyFont="1" applyBorder="1" applyAlignment="1">
      <alignment/>
    </xf>
    <xf numFmtId="11" fontId="0" fillId="0" borderId="13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7" xfId="0" applyFont="1" applyFill="1" applyBorder="1" applyAlignment="1">
      <alignment/>
    </xf>
    <xf numFmtId="190" fontId="5" fillId="0" borderId="7" xfId="0" applyNumberFormat="1" applyFont="1" applyFill="1" applyBorder="1" applyAlignment="1" applyProtection="1">
      <alignment/>
      <protection/>
    </xf>
    <xf numFmtId="190" fontId="5" fillId="0" borderId="9" xfId="0" applyNumberFormat="1" applyFont="1" applyFill="1" applyBorder="1" applyAlignment="1" applyProtection="1">
      <alignment/>
      <protection/>
    </xf>
    <xf numFmtId="190" fontId="5" fillId="0" borderId="9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5" fillId="0" borderId="0" xfId="0" applyNumberFormat="1" applyFont="1" applyFill="1" applyBorder="1" applyAlignment="1">
      <alignment/>
    </xf>
    <xf numFmtId="190" fontId="5" fillId="0" borderId="7" xfId="0" applyNumberFormat="1" applyFont="1" applyFill="1" applyBorder="1" applyAlignment="1">
      <alignment/>
    </xf>
    <xf numFmtId="0" fontId="6" fillId="0" borderId="5" xfId="0" applyFont="1" applyFill="1" applyBorder="1" applyAlignment="1">
      <alignment/>
    </xf>
    <xf numFmtId="190" fontId="5" fillId="0" borderId="5" xfId="0" applyNumberFormat="1" applyFont="1" applyFill="1" applyBorder="1" applyAlignment="1" applyProtection="1">
      <alignment/>
      <protection/>
    </xf>
    <xf numFmtId="190" fontId="5" fillId="0" borderId="11" xfId="0" applyNumberFormat="1" applyFont="1" applyFill="1" applyBorder="1" applyAlignment="1" applyProtection="1">
      <alignment/>
      <protection/>
    </xf>
    <xf numFmtId="190" fontId="5" fillId="0" borderId="11" xfId="0" applyNumberFormat="1" applyFont="1" applyFill="1" applyBorder="1" applyAlignment="1">
      <alignment/>
    </xf>
    <xf numFmtId="190" fontId="5" fillId="0" borderId="12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/>
    </xf>
    <xf numFmtId="190" fontId="6" fillId="0" borderId="13" xfId="0" applyNumberFormat="1" applyFont="1" applyFill="1" applyBorder="1" applyAlignment="1">
      <alignment/>
    </xf>
    <xf numFmtId="190" fontId="5" fillId="0" borderId="5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14" xfId="0" applyFill="1" applyBorder="1" applyAlignment="1">
      <alignment/>
    </xf>
    <xf numFmtId="1" fontId="3" fillId="0" borderId="9" xfId="0" applyNumberFormat="1" applyFont="1" applyFill="1" applyBorder="1" applyAlignment="1" applyProtection="1">
      <alignment/>
      <protection/>
    </xf>
    <xf numFmtId="1" fontId="3" fillId="0" borderId="9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90" fontId="3" fillId="0" borderId="0" xfId="0" applyNumberFormat="1" applyFont="1" applyFill="1" applyBorder="1" applyAlignment="1" applyProtection="1">
      <alignment/>
      <protection/>
    </xf>
    <xf numFmtId="190" fontId="3" fillId="0" borderId="0" xfId="0" applyNumberFormat="1" applyFont="1" applyFill="1" applyBorder="1" applyAlignment="1">
      <alignment/>
    </xf>
    <xf numFmtId="190" fontId="0" fillId="0" borderId="14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ill="1" applyBorder="1" applyAlignment="1">
      <alignment/>
    </xf>
    <xf numFmtId="190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190" fontId="3" fillId="0" borderId="9" xfId="0" applyNumberFormat="1" applyFont="1" applyFill="1" applyBorder="1" applyAlignment="1">
      <alignment/>
    </xf>
    <xf numFmtId="190" fontId="0" fillId="0" borderId="15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11" fontId="0" fillId="0" borderId="7" xfId="0" applyNumberFormat="1" applyFont="1" applyFill="1" applyBorder="1" applyAlignment="1">
      <alignment/>
    </xf>
    <xf numFmtId="11" fontId="0" fillId="0" borderId="9" xfId="0" applyNumberFormat="1" applyFont="1" applyFill="1" applyBorder="1" applyAlignment="1">
      <alignment/>
    </xf>
    <xf numFmtId="11" fontId="0" fillId="0" borderId="15" xfId="0" applyNumberFormat="1" applyFont="1" applyFill="1" applyBorder="1" applyAlignment="1">
      <alignment/>
    </xf>
    <xf numFmtId="11" fontId="0" fillId="0" borderId="10" xfId="0" applyNumberFormat="1" applyFont="1" applyFill="1" applyBorder="1" applyAlignment="1">
      <alignment/>
    </xf>
    <xf numFmtId="11" fontId="0" fillId="0" borderId="5" xfId="0" applyNumberFormat="1" applyFont="1" applyFill="1" applyBorder="1" applyAlignment="1">
      <alignment/>
    </xf>
    <xf numFmtId="11" fontId="0" fillId="0" borderId="11" xfId="0" applyNumberFormat="1" applyFont="1" applyFill="1" applyBorder="1" applyAlignment="1">
      <alignment/>
    </xf>
    <xf numFmtId="11" fontId="0" fillId="0" borderId="13" xfId="0" applyNumberFormat="1" applyFont="1" applyFill="1" applyBorder="1" applyAlignment="1">
      <alignment/>
    </xf>
    <xf numFmtId="11" fontId="0" fillId="0" borderId="3" xfId="0" applyNumberFormat="1" applyFont="1" applyFill="1" applyBorder="1" applyAlignment="1">
      <alignment/>
    </xf>
    <xf numFmtId="11" fontId="0" fillId="0" borderId="0" xfId="0" applyNumberFormat="1" applyFont="1" applyFill="1" applyBorder="1" applyAlignment="1">
      <alignment/>
    </xf>
    <xf numFmtId="11" fontId="0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92" fontId="0" fillId="0" borderId="0" xfId="0" applyNumberFormat="1" applyFont="1" applyFill="1" applyBorder="1" applyAlignment="1">
      <alignment horizontal="center"/>
    </xf>
    <xf numFmtId="190" fontId="0" fillId="0" borderId="14" xfId="0" applyNumberFormat="1" applyFill="1" applyBorder="1" applyAlignment="1">
      <alignment/>
    </xf>
    <xf numFmtId="192" fontId="0" fillId="0" borderId="13" xfId="0" applyNumberFormat="1" applyFill="1" applyBorder="1" applyAlignment="1">
      <alignment/>
    </xf>
    <xf numFmtId="11" fontId="0" fillId="0" borderId="0" xfId="0" applyNumberFormat="1" applyFill="1" applyBorder="1" applyAlignment="1">
      <alignment/>
    </xf>
    <xf numFmtId="192" fontId="0" fillId="0" borderId="13" xfId="0" applyNumberFormat="1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90" fontId="0" fillId="0" borderId="0" xfId="0" applyNumberFormat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190" fontId="0" fillId="0" borderId="0" xfId="0" applyNumberFormat="1" applyFont="1" applyBorder="1" applyAlignment="1">
      <alignment horizontal="center"/>
    </xf>
    <xf numFmtId="190" fontId="0" fillId="0" borderId="23" xfId="0" applyNumberFormat="1" applyFont="1" applyBorder="1" applyAlignment="1">
      <alignment horizontal="center"/>
    </xf>
    <xf numFmtId="190" fontId="0" fillId="0" borderId="0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90" fontId="0" fillId="0" borderId="24" xfId="0" applyNumberFormat="1" applyFont="1" applyFill="1" applyBorder="1" applyAlignment="1">
      <alignment horizontal="center"/>
    </xf>
    <xf numFmtId="190" fontId="0" fillId="0" borderId="25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190" fontId="0" fillId="0" borderId="26" xfId="0" applyNumberFormat="1" applyFont="1" applyBorder="1" applyAlignment="1">
      <alignment horizontal="center"/>
    </xf>
    <xf numFmtId="190" fontId="0" fillId="0" borderId="27" xfId="0" applyNumberFormat="1" applyFont="1" applyFill="1" applyBorder="1" applyAlignment="1">
      <alignment horizontal="center"/>
    </xf>
    <xf numFmtId="190" fontId="0" fillId="0" borderId="28" xfId="0" applyNumberFormat="1" applyFont="1" applyFill="1" applyBorder="1" applyAlignment="1">
      <alignment horizontal="center"/>
    </xf>
    <xf numFmtId="190" fontId="0" fillId="0" borderId="29" xfId="0" applyNumberFormat="1" applyFont="1" applyFill="1" applyBorder="1" applyAlignment="1">
      <alignment horizontal="center"/>
    </xf>
    <xf numFmtId="190" fontId="0" fillId="0" borderId="17" xfId="0" applyNumberFormat="1" applyFont="1" applyBorder="1" applyAlignment="1">
      <alignment horizontal="center"/>
    </xf>
    <xf numFmtId="192" fontId="0" fillId="0" borderId="0" xfId="0" applyNumberFormat="1" applyFont="1" applyBorder="1" applyAlignment="1">
      <alignment horizontal="center"/>
    </xf>
    <xf numFmtId="192" fontId="0" fillId="0" borderId="25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92" fontId="0" fillId="0" borderId="0" xfId="0" applyNumberForma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90" fontId="4" fillId="0" borderId="3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190" fontId="0" fillId="0" borderId="0" xfId="0" applyNumberFormat="1" applyBorder="1" applyAlignment="1">
      <alignment horizontal="center"/>
    </xf>
    <xf numFmtId="190" fontId="0" fillId="0" borderId="31" xfId="0" applyNumberForma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92" fontId="0" fillId="0" borderId="0" xfId="0" applyNumberForma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3" borderId="0" xfId="0" applyFill="1" applyBorder="1" applyAlignment="1" applyProtection="1">
      <alignment horizontal="center"/>
      <protection/>
    </xf>
    <xf numFmtId="0" fontId="0" fillId="3" borderId="31" xfId="0" applyFill="1" applyBorder="1" applyAlignment="1" applyProtection="1">
      <alignment horizontal="center"/>
      <protection/>
    </xf>
    <xf numFmtId="196" fontId="0" fillId="0" borderId="0" xfId="0" applyNumberFormat="1" applyFill="1" applyBorder="1" applyAlignment="1">
      <alignment horizontal="center"/>
    </xf>
    <xf numFmtId="196" fontId="0" fillId="0" borderId="0" xfId="0" applyNumberFormat="1" applyFill="1" applyBorder="1" applyAlignment="1" applyProtection="1">
      <alignment horizontal="center"/>
      <protection/>
    </xf>
    <xf numFmtId="14" fontId="0" fillId="0" borderId="0" xfId="0" applyNumberFormat="1" applyFill="1" applyBorder="1" applyAlignment="1" applyProtection="1">
      <alignment horizontal="center"/>
      <protection/>
    </xf>
    <xf numFmtId="14" fontId="0" fillId="0" borderId="31" xfId="0" applyNumberFormat="1" applyFill="1" applyBorder="1" applyAlignment="1" applyProtection="1">
      <alignment horizontal="center"/>
      <protection/>
    </xf>
    <xf numFmtId="0" fontId="4" fillId="0" borderId="1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196" fontId="0" fillId="3" borderId="0" xfId="0" applyNumberFormat="1" applyFill="1" applyBorder="1" applyAlignment="1" applyProtection="1">
      <alignment horizontal="center"/>
      <protection/>
    </xf>
    <xf numFmtId="14" fontId="0" fillId="3" borderId="0" xfId="0" applyNumberFormat="1" applyFill="1" applyBorder="1" applyAlignment="1" applyProtection="1">
      <alignment horizontal="center"/>
      <protection/>
    </xf>
    <xf numFmtId="19" fontId="0" fillId="3" borderId="0" xfId="0" applyNumberFormat="1" applyFill="1" applyBorder="1" applyAlignment="1" applyProtection="1">
      <alignment horizontal="center"/>
      <protection/>
    </xf>
    <xf numFmtId="0" fontId="4" fillId="0" borderId="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3" borderId="11" xfId="0" applyFill="1" applyBorder="1" applyAlignment="1" applyProtection="1">
      <alignment horizontal="center"/>
      <protection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0" fillId="4" borderId="9" xfId="0" applyFill="1" applyBorder="1" applyAlignment="1" applyProtection="1">
      <alignment horizontal="center"/>
      <protection/>
    </xf>
    <xf numFmtId="0" fontId="0" fillId="4" borderId="10" xfId="0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4" borderId="11" xfId="0" applyFill="1" applyBorder="1" applyAlignment="1" applyProtection="1">
      <alignment horizontal="center"/>
      <protection/>
    </xf>
    <xf numFmtId="0" fontId="0" fillId="4" borderId="12" xfId="0" applyFill="1" applyBorder="1" applyAlignment="1" applyProtection="1">
      <alignment horizontal="center"/>
      <protection/>
    </xf>
    <xf numFmtId="0" fontId="0" fillId="0" borderId="31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 applyProtection="1">
      <alignment horizontal="center"/>
      <protection/>
    </xf>
    <xf numFmtId="0" fontId="0" fillId="4" borderId="31" xfId="0" applyFill="1" applyBorder="1" applyAlignment="1" applyProtection="1">
      <alignment horizontal="center"/>
      <protection/>
    </xf>
    <xf numFmtId="190" fontId="0" fillId="0" borderId="11" xfId="0" applyNumberFormat="1" applyFill="1" applyBorder="1" applyAlignment="1">
      <alignment horizontal="center"/>
    </xf>
    <xf numFmtId="193" fontId="0" fillId="0" borderId="11" xfId="0" applyNumberFormat="1" applyFill="1" applyBorder="1" applyAlignment="1">
      <alignment horizontal="center"/>
    </xf>
    <xf numFmtId="193" fontId="0" fillId="0" borderId="12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190" fontId="0" fillId="0" borderId="0" xfId="0" applyNumberFormat="1" applyFill="1" applyBorder="1" applyAlignment="1">
      <alignment horizontal="center"/>
    </xf>
    <xf numFmtId="190" fontId="0" fillId="0" borderId="31" xfId="0" applyNumberForma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/>
    </xf>
    <xf numFmtId="0" fontId="0" fillId="0" borderId="31" xfId="0" applyFill="1" applyBorder="1" applyAlignment="1" applyProtection="1">
      <alignment horizontal="center"/>
      <protection/>
    </xf>
    <xf numFmtId="19" fontId="0" fillId="0" borderId="0" xfId="0" applyNumberFormat="1" applyFill="1" applyBorder="1" applyAlignment="1" applyProtection="1">
      <alignment horizontal="center"/>
      <protection/>
    </xf>
    <xf numFmtId="0" fontId="4" fillId="0" borderId="28" xfId="0" applyFont="1" applyFill="1" applyBorder="1" applyAlignment="1">
      <alignment horizontal="center"/>
    </xf>
    <xf numFmtId="0" fontId="0" fillId="0" borderId="11" xfId="0" applyFill="1" applyBorder="1" applyAlignment="1" applyProtection="1">
      <alignment horizontal="center"/>
      <protection/>
    </xf>
    <xf numFmtId="0" fontId="0" fillId="0" borderId="12" xfId="0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0" fillId="0" borderId="9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3" borderId="9" xfId="0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center"/>
      <protection/>
    </xf>
    <xf numFmtId="0" fontId="0" fillId="3" borderId="12" xfId="0" applyFill="1" applyBorder="1" applyAlignment="1" applyProtection="1">
      <alignment horizontal="center"/>
      <protection/>
    </xf>
    <xf numFmtId="190" fontId="0" fillId="0" borderId="11" xfId="0" applyNumberFormat="1" applyBorder="1" applyAlignment="1">
      <alignment horizontal="center"/>
    </xf>
    <xf numFmtId="193" fontId="0" fillId="0" borderId="11" xfId="0" applyNumberFormat="1" applyBorder="1" applyAlignment="1">
      <alignment horizontal="center"/>
    </xf>
    <xf numFmtId="193" fontId="0" fillId="0" borderId="12" xfId="0" applyNumberForma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7" fillId="5" borderId="22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Arial"/>
                <a:ea typeface="Arial"/>
                <a:cs typeface="Arial"/>
              </a:rPr>
              <a:t>b2 - A1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SB_0bar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SB_0_bar!$B$23:$G$23</c:f>
              <c:numCache>
                <c:ptCount val="6"/>
                <c:pt idx="0">
                  <c:v>-3.44</c:v>
                </c:pt>
                <c:pt idx="1">
                  <c:v>-4.7</c:v>
                </c:pt>
                <c:pt idx="2">
                  <c:v>-2.57</c:v>
                </c:pt>
                <c:pt idx="3">
                  <c:v>-2.06</c:v>
                </c:pt>
                <c:pt idx="4">
                  <c:v>-4.74</c:v>
                </c:pt>
                <c:pt idx="5">
                  <c:v>-3.3</c:v>
                </c:pt>
              </c:numCache>
            </c:numRef>
          </c:yVal>
          <c:smooth val="0"/>
        </c:ser>
        <c:ser>
          <c:idx val="0"/>
          <c:order val="1"/>
          <c:tx>
            <c:v>600bar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'600_bar'!$B$23:$G$23</c:f>
              <c:numCache>
                <c:ptCount val="6"/>
                <c:pt idx="0">
                  <c:v>-1.99</c:v>
                </c:pt>
                <c:pt idx="1">
                  <c:v>-2.92</c:v>
                </c:pt>
                <c:pt idx="2">
                  <c:v>-0.719</c:v>
                </c:pt>
                <c:pt idx="3">
                  <c:v>-0.226</c:v>
                </c:pt>
                <c:pt idx="4">
                  <c:v>-2.45</c:v>
                </c:pt>
                <c:pt idx="5">
                  <c:v>-1.15</c:v>
                </c:pt>
              </c:numCache>
            </c:numRef>
          </c:yVal>
          <c:smooth val="0"/>
        </c:ser>
        <c:ser>
          <c:idx val="0"/>
          <c:order val="2"/>
          <c:tx>
            <c:v>400bar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'400_bar'!$B$23:$G$23</c:f>
              <c:numCache>
                <c:ptCount val="6"/>
                <c:pt idx="0">
                  <c:v>-3.06</c:v>
                </c:pt>
                <c:pt idx="1">
                  <c:v>-4.55</c:v>
                </c:pt>
                <c:pt idx="2">
                  <c:v>-2.21</c:v>
                </c:pt>
                <c:pt idx="3">
                  <c:v>-1.59</c:v>
                </c:pt>
                <c:pt idx="4">
                  <c:v>-3.95</c:v>
                </c:pt>
                <c:pt idx="5">
                  <c:v>-2.17</c:v>
                </c:pt>
              </c:numCache>
            </c:numRef>
          </c:yVal>
          <c:smooth val="0"/>
        </c:ser>
        <c:ser>
          <c:idx val="0"/>
          <c:order val="3"/>
          <c:tx>
            <c:v>200bar</c:v>
          </c:tx>
          <c:spPr>
            <a:ln w="254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'200_bar'!$B$23:$G$23</c:f>
              <c:numCache>
                <c:ptCount val="6"/>
                <c:pt idx="0">
                  <c:v>-3.56</c:v>
                </c:pt>
                <c:pt idx="1">
                  <c:v>-4.84</c:v>
                </c:pt>
                <c:pt idx="2">
                  <c:v>-2.42</c:v>
                </c:pt>
                <c:pt idx="3">
                  <c:v>-1.97</c:v>
                </c:pt>
                <c:pt idx="4">
                  <c:v>-4.34</c:v>
                </c:pt>
                <c:pt idx="5">
                  <c:v>-2.64</c:v>
                </c:pt>
              </c:numCache>
            </c:numRef>
          </c:yVal>
          <c:smooth val="0"/>
        </c:ser>
        <c:ser>
          <c:idx val="0"/>
          <c:order val="4"/>
          <c:tx>
            <c:v>0bar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0_bar!$B$23:$G$23</c:f>
              <c:numCache>
                <c:ptCount val="6"/>
                <c:pt idx="0">
                  <c:v>-4.62</c:v>
                </c:pt>
                <c:pt idx="1">
                  <c:v>-5.5</c:v>
                </c:pt>
                <c:pt idx="2">
                  <c:v>-3.35</c:v>
                </c:pt>
                <c:pt idx="3">
                  <c:v>-3.15</c:v>
                </c:pt>
                <c:pt idx="4">
                  <c:v>-5.23</c:v>
                </c:pt>
                <c:pt idx="5">
                  <c:v>-3.6</c:v>
                </c:pt>
              </c:numCache>
            </c:numRef>
          </c:yVal>
          <c:smooth val="0"/>
        </c:ser>
        <c:ser>
          <c:idx val="0"/>
          <c:order val="5"/>
          <c:tx>
            <c:v>Pre_Coll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Pre_Coll!$B$23:$G$23</c:f>
              <c:numCache>
                <c:ptCount val="6"/>
                <c:pt idx="0">
                  <c:v>-2.006678</c:v>
                </c:pt>
                <c:pt idx="1">
                  <c:v>-1.671443</c:v>
                </c:pt>
                <c:pt idx="2">
                  <c:v>-1.329114</c:v>
                </c:pt>
                <c:pt idx="3">
                  <c:v>-1.15299</c:v>
                </c:pt>
                <c:pt idx="4">
                  <c:v>-0.4098761</c:v>
                </c:pt>
                <c:pt idx="5">
                  <c:v>-0.9890067</c:v>
                </c:pt>
              </c:numCache>
            </c:numRef>
          </c:yVal>
          <c:smooth val="0"/>
        </c:ser>
        <c:axId val="62917245"/>
        <c:axId val="29384294"/>
      </c:scatterChart>
      <c:valAx>
        <c:axId val="62917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84294"/>
        <c:crosses val="autoZero"/>
        <c:crossBetween val="midCat"/>
        <c:dispUnits/>
      </c:valAx>
      <c:valAx>
        <c:axId val="29384294"/>
        <c:scaling>
          <c:orientation val="minMax"/>
          <c:max val="2"/>
          <c:min val="-7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291724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Arial"/>
                <a:ea typeface="Arial"/>
                <a:cs typeface="Arial"/>
              </a:rPr>
              <a:t>a2 - A2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SB_0bar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SB_0_bar!$K$40:$P$40</c:f>
              <c:numCache>
                <c:ptCount val="6"/>
                <c:pt idx="0">
                  <c:v>36.8</c:v>
                </c:pt>
                <c:pt idx="1">
                  <c:v>36.8</c:v>
                </c:pt>
                <c:pt idx="2">
                  <c:v>37</c:v>
                </c:pt>
                <c:pt idx="3">
                  <c:v>37.9</c:v>
                </c:pt>
                <c:pt idx="4">
                  <c:v>37.1</c:v>
                </c:pt>
                <c:pt idx="5">
                  <c:v>36.9</c:v>
                </c:pt>
              </c:numCache>
            </c:numRef>
          </c:yVal>
          <c:smooth val="0"/>
        </c:ser>
        <c:ser>
          <c:idx val="0"/>
          <c:order val="1"/>
          <c:tx>
            <c:v>600bar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'600_bar'!$K$40:$P$40</c:f>
              <c:numCache>
                <c:ptCount val="6"/>
                <c:pt idx="0">
                  <c:v>0.289</c:v>
                </c:pt>
                <c:pt idx="1">
                  <c:v>0.431</c:v>
                </c:pt>
                <c:pt idx="2">
                  <c:v>0.481</c:v>
                </c:pt>
                <c:pt idx="3">
                  <c:v>1.02</c:v>
                </c:pt>
                <c:pt idx="4">
                  <c:v>0.028</c:v>
                </c:pt>
                <c:pt idx="5">
                  <c:v>0.203</c:v>
                </c:pt>
              </c:numCache>
            </c:numRef>
          </c:yVal>
          <c:smooth val="0"/>
        </c:ser>
        <c:ser>
          <c:idx val="0"/>
          <c:order val="2"/>
          <c:tx>
            <c:v>400bar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'400_bar'!$K$40:$P$40</c:f>
              <c:numCache>
                <c:ptCount val="6"/>
                <c:pt idx="0">
                  <c:v>-0.0759</c:v>
                </c:pt>
                <c:pt idx="1">
                  <c:v>0.253</c:v>
                </c:pt>
                <c:pt idx="2">
                  <c:v>0.427</c:v>
                </c:pt>
                <c:pt idx="3">
                  <c:v>1.04</c:v>
                </c:pt>
                <c:pt idx="4">
                  <c:v>0.0682</c:v>
                </c:pt>
                <c:pt idx="5">
                  <c:v>-0.238</c:v>
                </c:pt>
              </c:numCache>
            </c:numRef>
          </c:yVal>
          <c:smooth val="0"/>
        </c:ser>
        <c:ser>
          <c:idx val="0"/>
          <c:order val="3"/>
          <c:tx>
            <c:v>200bar</c:v>
          </c:tx>
          <c:spPr>
            <a:ln w="254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'200_bar'!$K$40:$P$40</c:f>
              <c:numCache>
                <c:ptCount val="6"/>
                <c:pt idx="0">
                  <c:v>-0.838</c:v>
                </c:pt>
                <c:pt idx="1">
                  <c:v>-0.581</c:v>
                </c:pt>
                <c:pt idx="2">
                  <c:v>-0.0443</c:v>
                </c:pt>
                <c:pt idx="3">
                  <c:v>0.835</c:v>
                </c:pt>
                <c:pt idx="4">
                  <c:v>-0.531</c:v>
                </c:pt>
                <c:pt idx="5">
                  <c:v>-1.14</c:v>
                </c:pt>
              </c:numCache>
            </c:numRef>
          </c:yVal>
          <c:smooth val="0"/>
        </c:ser>
        <c:ser>
          <c:idx val="0"/>
          <c:order val="4"/>
          <c:tx>
            <c:v>0bar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0_bar!$K$40:$P$40</c:f>
              <c:numCache>
                <c:ptCount val="6"/>
                <c:pt idx="0">
                  <c:v>-2.63</c:v>
                </c:pt>
                <c:pt idx="1">
                  <c:v>-2.4</c:v>
                </c:pt>
                <c:pt idx="2">
                  <c:v>-0.769</c:v>
                </c:pt>
                <c:pt idx="3">
                  <c:v>-1.31</c:v>
                </c:pt>
                <c:pt idx="4">
                  <c:v>-3.13</c:v>
                </c:pt>
                <c:pt idx="5">
                  <c:v>-3.15</c:v>
                </c:pt>
              </c:numCache>
            </c:numRef>
          </c:yVal>
          <c:smooth val="0"/>
        </c:ser>
        <c:ser>
          <c:idx val="0"/>
          <c:order val="5"/>
          <c:tx>
            <c:v>Pre_Coll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Pre_Coll!$K$40:$P$40</c:f>
              <c:numCache>
                <c:ptCount val="6"/>
                <c:pt idx="0">
                  <c:v>-3.58615</c:v>
                </c:pt>
                <c:pt idx="1">
                  <c:v>-3.396277</c:v>
                </c:pt>
                <c:pt idx="2">
                  <c:v>-1.692159</c:v>
                </c:pt>
                <c:pt idx="3">
                  <c:v>-2.681352</c:v>
                </c:pt>
                <c:pt idx="4">
                  <c:v>-3.786292</c:v>
                </c:pt>
                <c:pt idx="5">
                  <c:v>-3.985205</c:v>
                </c:pt>
              </c:numCache>
            </c:numRef>
          </c:yVal>
          <c:smooth val="0"/>
        </c:ser>
        <c:axId val="19166951"/>
        <c:axId val="38284832"/>
      </c:scatterChart>
      <c:valAx>
        <c:axId val="19166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284832"/>
        <c:crosses val="autoZero"/>
        <c:crossBetween val="midCat"/>
        <c:dispUnits/>
      </c:valAx>
      <c:valAx>
        <c:axId val="38284832"/>
        <c:scaling>
          <c:orientation val="minMax"/>
          <c:max val="2"/>
          <c:min val="-8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916695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Arial"/>
                <a:ea typeface="Arial"/>
                <a:cs typeface="Arial"/>
              </a:rPr>
              <a:t>a3 - A1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SB_0_bar!$B$41:$G$41</c:f>
              <c:numCache>
                <c:ptCount val="6"/>
                <c:pt idx="0">
                  <c:v>-0.594</c:v>
                </c:pt>
                <c:pt idx="1">
                  <c:v>-1.16</c:v>
                </c:pt>
                <c:pt idx="2">
                  <c:v>-0.667</c:v>
                </c:pt>
                <c:pt idx="3">
                  <c:v>-0.252</c:v>
                </c:pt>
                <c:pt idx="4">
                  <c:v>0.139</c:v>
                </c:pt>
                <c:pt idx="5">
                  <c:v>-0.152</c:v>
                </c:pt>
              </c:numCache>
            </c:numRef>
          </c:yVal>
          <c:smooth val="0"/>
        </c:ser>
        <c:ser>
          <c:idx val="0"/>
          <c:order val="1"/>
          <c:tx>
            <c:v>600bar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'600_bar'!$B$41:$G$41</c:f>
              <c:numCache>
                <c:ptCount val="6"/>
                <c:pt idx="0">
                  <c:v>-0.556</c:v>
                </c:pt>
                <c:pt idx="1">
                  <c:v>-1.42</c:v>
                </c:pt>
                <c:pt idx="2">
                  <c:v>-0.801</c:v>
                </c:pt>
                <c:pt idx="3">
                  <c:v>-0.227</c:v>
                </c:pt>
                <c:pt idx="4">
                  <c:v>0.292</c:v>
                </c:pt>
                <c:pt idx="5">
                  <c:v>0.0277</c:v>
                </c:pt>
              </c:numCache>
            </c:numRef>
          </c:yVal>
          <c:smooth val="0"/>
        </c:ser>
        <c:ser>
          <c:idx val="0"/>
          <c:order val="2"/>
          <c:tx>
            <c:v>400bar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'400_bar'!$B$41:$G$41</c:f>
              <c:numCache>
                <c:ptCount val="6"/>
                <c:pt idx="0">
                  <c:v>-0.587</c:v>
                </c:pt>
                <c:pt idx="1">
                  <c:v>-1.39</c:v>
                </c:pt>
                <c:pt idx="2">
                  <c:v>-0.694</c:v>
                </c:pt>
                <c:pt idx="3">
                  <c:v>-0.232</c:v>
                </c:pt>
                <c:pt idx="4">
                  <c:v>0.296</c:v>
                </c:pt>
                <c:pt idx="5">
                  <c:v>0.0302</c:v>
                </c:pt>
              </c:numCache>
            </c:numRef>
          </c:yVal>
          <c:smooth val="0"/>
        </c:ser>
        <c:ser>
          <c:idx val="0"/>
          <c:order val="3"/>
          <c:tx>
            <c:v>200bar</c:v>
          </c:tx>
          <c:spPr>
            <a:ln w="254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'200_bar'!$B$41:$G$41</c:f>
              <c:numCache>
                <c:ptCount val="6"/>
                <c:pt idx="0">
                  <c:v>-0.46</c:v>
                </c:pt>
                <c:pt idx="1">
                  <c:v>-1.3</c:v>
                </c:pt>
                <c:pt idx="2">
                  <c:v>-0.386</c:v>
                </c:pt>
                <c:pt idx="3">
                  <c:v>-0.0451</c:v>
                </c:pt>
                <c:pt idx="4">
                  <c:v>0.506</c:v>
                </c:pt>
                <c:pt idx="5">
                  <c:v>0.338</c:v>
                </c:pt>
              </c:numCache>
            </c:numRef>
          </c:yVal>
          <c:smooth val="0"/>
        </c:ser>
        <c:ser>
          <c:idx val="0"/>
          <c:order val="4"/>
          <c:tx>
            <c:v>0bar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0_bar!$B$41:$G$41</c:f>
              <c:numCache>
                <c:ptCount val="6"/>
                <c:pt idx="0">
                  <c:v>-0.574</c:v>
                </c:pt>
                <c:pt idx="1">
                  <c:v>0.00107</c:v>
                </c:pt>
                <c:pt idx="2">
                  <c:v>-0.129</c:v>
                </c:pt>
                <c:pt idx="3">
                  <c:v>0.012</c:v>
                </c:pt>
                <c:pt idx="4">
                  <c:v>0.773</c:v>
                </c:pt>
                <c:pt idx="5">
                  <c:v>0.545</c:v>
                </c:pt>
              </c:numCache>
            </c:numRef>
          </c:yVal>
          <c:smooth val="0"/>
        </c:ser>
        <c:ser>
          <c:idx val="0"/>
          <c:order val="5"/>
          <c:tx>
            <c:v>Pre_Coll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Pre_Coll!$B$41:$G$41</c:f>
              <c:numCache>
                <c:ptCount val="6"/>
                <c:pt idx="0">
                  <c:v>-0.7891174</c:v>
                </c:pt>
                <c:pt idx="1">
                  <c:v>-0.02394643</c:v>
                </c:pt>
                <c:pt idx="2">
                  <c:v>0.09331802</c:v>
                </c:pt>
                <c:pt idx="3">
                  <c:v>-0.1387413</c:v>
                </c:pt>
                <c:pt idx="4">
                  <c:v>1.047955</c:v>
                </c:pt>
                <c:pt idx="5">
                  <c:v>0.747262</c:v>
                </c:pt>
              </c:numCache>
            </c:numRef>
          </c:yVal>
          <c:smooth val="0"/>
        </c:ser>
        <c:axId val="9019169"/>
        <c:axId val="14063658"/>
      </c:scatterChart>
      <c:valAx>
        <c:axId val="9019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63658"/>
        <c:crosses val="autoZero"/>
        <c:crossBetween val="midCat"/>
        <c:dispUnits/>
      </c:valAx>
      <c:valAx>
        <c:axId val="14063658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901916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Arial"/>
                <a:ea typeface="Arial"/>
                <a:cs typeface="Arial"/>
              </a:rPr>
              <a:t>a3 - A2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SB_0bar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SB_0_bar!$K$41:$P$41</c:f>
              <c:numCache>
                <c:ptCount val="6"/>
                <c:pt idx="0">
                  <c:v>-1.41</c:v>
                </c:pt>
                <c:pt idx="1">
                  <c:v>-0.801</c:v>
                </c:pt>
                <c:pt idx="2">
                  <c:v>-0.792</c:v>
                </c:pt>
                <c:pt idx="3">
                  <c:v>-1.19</c:v>
                </c:pt>
                <c:pt idx="4">
                  <c:v>-0.737</c:v>
                </c:pt>
                <c:pt idx="5">
                  <c:v>-0.878</c:v>
                </c:pt>
              </c:numCache>
            </c:numRef>
          </c:yVal>
          <c:smooth val="0"/>
        </c:ser>
        <c:ser>
          <c:idx val="0"/>
          <c:order val="1"/>
          <c:tx>
            <c:v>600bar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'600_bar'!$K$41:$P$41</c:f>
              <c:numCache>
                <c:ptCount val="6"/>
                <c:pt idx="0">
                  <c:v>-1.13</c:v>
                </c:pt>
                <c:pt idx="1">
                  <c:v>0.0764</c:v>
                </c:pt>
                <c:pt idx="2">
                  <c:v>-0.381</c:v>
                </c:pt>
                <c:pt idx="3">
                  <c:v>-0.83</c:v>
                </c:pt>
                <c:pt idx="4">
                  <c:v>-0.27</c:v>
                </c:pt>
                <c:pt idx="5">
                  <c:v>-0.602</c:v>
                </c:pt>
              </c:numCache>
            </c:numRef>
          </c:yVal>
          <c:smooth val="0"/>
        </c:ser>
        <c:ser>
          <c:idx val="0"/>
          <c:order val="2"/>
          <c:tx>
            <c:v>400bar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'400_bar'!$K$41:$P$41</c:f>
              <c:numCache>
                <c:ptCount val="6"/>
                <c:pt idx="0">
                  <c:v>-1.04</c:v>
                </c:pt>
                <c:pt idx="1">
                  <c:v>0.0682</c:v>
                </c:pt>
                <c:pt idx="2">
                  <c:v>-0.434</c:v>
                </c:pt>
                <c:pt idx="3">
                  <c:v>-0.856</c:v>
                </c:pt>
                <c:pt idx="4">
                  <c:v>-0.267</c:v>
                </c:pt>
                <c:pt idx="5">
                  <c:v>-0.587</c:v>
                </c:pt>
              </c:numCache>
            </c:numRef>
          </c:yVal>
          <c:smooth val="0"/>
        </c:ser>
        <c:ser>
          <c:idx val="0"/>
          <c:order val="3"/>
          <c:tx>
            <c:v>200bar</c:v>
          </c:tx>
          <c:spPr>
            <a:ln w="254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'200_bar'!$K$41:$P$41</c:f>
              <c:numCache>
                <c:ptCount val="6"/>
                <c:pt idx="0">
                  <c:v>-1.08</c:v>
                </c:pt>
                <c:pt idx="1">
                  <c:v>0.131</c:v>
                </c:pt>
                <c:pt idx="2">
                  <c:v>-0.0729</c:v>
                </c:pt>
                <c:pt idx="3">
                  <c:v>-0.707</c:v>
                </c:pt>
                <c:pt idx="4">
                  <c:v>-0.0963</c:v>
                </c:pt>
                <c:pt idx="5">
                  <c:v>-0.52</c:v>
                </c:pt>
              </c:numCache>
            </c:numRef>
          </c:yVal>
          <c:smooth val="0"/>
        </c:ser>
        <c:ser>
          <c:idx val="0"/>
          <c:order val="4"/>
          <c:tx>
            <c:v>0bar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0_bar!$K$41:$P$41</c:f>
              <c:numCache>
                <c:ptCount val="6"/>
                <c:pt idx="0">
                  <c:v>-0.983</c:v>
                </c:pt>
                <c:pt idx="1">
                  <c:v>0.107</c:v>
                </c:pt>
                <c:pt idx="2">
                  <c:v>-0.21</c:v>
                </c:pt>
                <c:pt idx="3">
                  <c:v>-0.397</c:v>
                </c:pt>
                <c:pt idx="4">
                  <c:v>0.594</c:v>
                </c:pt>
                <c:pt idx="5">
                  <c:v>0.0107</c:v>
                </c:pt>
              </c:numCache>
            </c:numRef>
          </c:yVal>
          <c:smooth val="0"/>
        </c:ser>
        <c:ser>
          <c:idx val="0"/>
          <c:order val="5"/>
          <c:tx>
            <c:v>Pre_Coll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Pre_Coll!$K$41:$P$41</c:f>
              <c:numCache>
                <c:ptCount val="6"/>
                <c:pt idx="0">
                  <c:v>-1.057932</c:v>
                </c:pt>
                <c:pt idx="1">
                  <c:v>-0.106762</c:v>
                </c:pt>
                <c:pt idx="2">
                  <c:v>-0.1221744</c:v>
                </c:pt>
                <c:pt idx="3">
                  <c:v>-0.4048528</c:v>
                </c:pt>
                <c:pt idx="4">
                  <c:v>0.7297981</c:v>
                </c:pt>
                <c:pt idx="5">
                  <c:v>0.1832142</c:v>
                </c:pt>
              </c:numCache>
            </c:numRef>
          </c:yVal>
          <c:smooth val="0"/>
        </c:ser>
        <c:axId val="59464059"/>
        <c:axId val="65414484"/>
      </c:scatterChart>
      <c:valAx>
        <c:axId val="59464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414484"/>
        <c:crosses val="autoZero"/>
        <c:crossBetween val="midCat"/>
        <c:dispUnits/>
      </c:valAx>
      <c:valAx>
        <c:axId val="65414484"/>
        <c:scaling>
          <c:orientation val="minMax"/>
          <c:max val="1.5"/>
          <c:min val="-2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5946405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Arial"/>
                <a:ea typeface="Arial"/>
                <a:cs typeface="Arial"/>
              </a:rPr>
              <a:t>a4 - A1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SB_0_bar!$B$42:$G$42</c:f>
              <c:numCache>
                <c:ptCount val="6"/>
                <c:pt idx="0">
                  <c:v>-0.18</c:v>
                </c:pt>
                <c:pt idx="1">
                  <c:v>-0.536</c:v>
                </c:pt>
                <c:pt idx="2">
                  <c:v>-0.0584</c:v>
                </c:pt>
                <c:pt idx="3">
                  <c:v>-0.0877</c:v>
                </c:pt>
                <c:pt idx="4">
                  <c:v>-0.0956</c:v>
                </c:pt>
                <c:pt idx="5">
                  <c:v>-0.106</c:v>
                </c:pt>
              </c:numCache>
            </c:numRef>
          </c:yVal>
          <c:smooth val="0"/>
        </c:ser>
        <c:ser>
          <c:idx val="0"/>
          <c:order val="1"/>
          <c:tx>
            <c:v>600bar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'600_bar'!$B$42:$G$42</c:f>
              <c:numCache>
                <c:ptCount val="6"/>
                <c:pt idx="0">
                  <c:v>-0.196</c:v>
                </c:pt>
                <c:pt idx="1">
                  <c:v>-0.498</c:v>
                </c:pt>
                <c:pt idx="2">
                  <c:v>-0.00434</c:v>
                </c:pt>
                <c:pt idx="3">
                  <c:v>-0.0588</c:v>
                </c:pt>
                <c:pt idx="4">
                  <c:v>-0.0357</c:v>
                </c:pt>
                <c:pt idx="5">
                  <c:v>-0.0477</c:v>
                </c:pt>
              </c:numCache>
            </c:numRef>
          </c:yVal>
          <c:smooth val="0"/>
        </c:ser>
        <c:ser>
          <c:idx val="0"/>
          <c:order val="2"/>
          <c:tx>
            <c:v>400bar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'400_bar'!$B$42:$G$42</c:f>
              <c:numCache>
                <c:ptCount val="6"/>
                <c:pt idx="0">
                  <c:v>-0.206</c:v>
                </c:pt>
                <c:pt idx="1">
                  <c:v>-0.53</c:v>
                </c:pt>
                <c:pt idx="2">
                  <c:v>0.00131</c:v>
                </c:pt>
                <c:pt idx="3">
                  <c:v>-0.0558</c:v>
                </c:pt>
                <c:pt idx="4">
                  <c:v>-0.0645</c:v>
                </c:pt>
                <c:pt idx="5">
                  <c:v>-0.0947</c:v>
                </c:pt>
              </c:numCache>
            </c:numRef>
          </c:yVal>
          <c:smooth val="0"/>
        </c:ser>
        <c:ser>
          <c:idx val="0"/>
          <c:order val="3"/>
          <c:tx>
            <c:v>200bar</c:v>
          </c:tx>
          <c:spPr>
            <a:ln w="254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'200_bar'!$B$42:$G$42</c:f>
              <c:numCache>
                <c:ptCount val="6"/>
                <c:pt idx="0">
                  <c:v>-0.174</c:v>
                </c:pt>
                <c:pt idx="1">
                  <c:v>-0.514</c:v>
                </c:pt>
                <c:pt idx="2">
                  <c:v>0.137</c:v>
                </c:pt>
                <c:pt idx="3">
                  <c:v>-0.00361</c:v>
                </c:pt>
                <c:pt idx="4">
                  <c:v>-0.0236</c:v>
                </c:pt>
                <c:pt idx="5">
                  <c:v>-0.156</c:v>
                </c:pt>
              </c:numCache>
            </c:numRef>
          </c:yVal>
          <c:smooth val="0"/>
        </c:ser>
        <c:ser>
          <c:idx val="0"/>
          <c:order val="4"/>
          <c:tx>
            <c:v>0bar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0_bar!$B$42:$G$42</c:f>
              <c:numCache>
                <c:ptCount val="6"/>
                <c:pt idx="0">
                  <c:v>0.329</c:v>
                </c:pt>
                <c:pt idx="1">
                  <c:v>-0.271</c:v>
                </c:pt>
                <c:pt idx="2">
                  <c:v>0.5</c:v>
                </c:pt>
                <c:pt idx="3">
                  <c:v>0.528</c:v>
                </c:pt>
                <c:pt idx="4">
                  <c:v>0.528</c:v>
                </c:pt>
                <c:pt idx="5">
                  <c:v>0.0234</c:v>
                </c:pt>
              </c:numCache>
            </c:numRef>
          </c:yVal>
          <c:smooth val="0"/>
        </c:ser>
        <c:ser>
          <c:idx val="0"/>
          <c:order val="5"/>
          <c:tx>
            <c:v>Pre_Coll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Pre_Coll!$B$42:$G$42</c:f>
              <c:numCache>
                <c:ptCount val="6"/>
                <c:pt idx="0">
                  <c:v>0.5242885</c:v>
                </c:pt>
                <c:pt idx="1">
                  <c:v>-0.2688519</c:v>
                </c:pt>
                <c:pt idx="2">
                  <c:v>0.6243922</c:v>
                </c:pt>
                <c:pt idx="3">
                  <c:v>0.7423009</c:v>
                </c:pt>
                <c:pt idx="4">
                  <c:v>0.5994774</c:v>
                </c:pt>
                <c:pt idx="5">
                  <c:v>0.1479672</c:v>
                </c:pt>
              </c:numCache>
            </c:numRef>
          </c:yVal>
          <c:smooth val="0"/>
        </c:ser>
        <c:axId val="51859445"/>
        <c:axId val="64081822"/>
      </c:scatterChart>
      <c:valAx>
        <c:axId val="51859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81822"/>
        <c:crossesAt val="-0.6"/>
        <c:crossBetween val="midCat"/>
        <c:dispUnits/>
      </c:valAx>
      <c:valAx>
        <c:axId val="64081822"/>
        <c:scaling>
          <c:orientation val="minMax"/>
          <c:max val="1.5"/>
          <c:min val="-0.6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51859445"/>
        <c:crosses val="autoZero"/>
        <c:crossBetween val="midCat"/>
        <c:dispUnits/>
        <c:majorUnit val="0.3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Arial"/>
                <a:ea typeface="Arial"/>
                <a:cs typeface="Arial"/>
              </a:rPr>
              <a:t>a4 - A2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SB_0bar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SB_0_bar!$K$42:$P$42</c:f>
              <c:numCache>
                <c:ptCount val="6"/>
                <c:pt idx="0">
                  <c:v>0.0326</c:v>
                </c:pt>
                <c:pt idx="1">
                  <c:v>0.0993</c:v>
                </c:pt>
                <c:pt idx="2">
                  <c:v>0.02</c:v>
                </c:pt>
                <c:pt idx="3">
                  <c:v>0.117</c:v>
                </c:pt>
                <c:pt idx="4">
                  <c:v>0.178</c:v>
                </c:pt>
                <c:pt idx="5">
                  <c:v>0.367</c:v>
                </c:pt>
              </c:numCache>
            </c:numRef>
          </c:yVal>
          <c:smooth val="0"/>
        </c:ser>
        <c:ser>
          <c:idx val="0"/>
          <c:order val="1"/>
          <c:tx>
            <c:v>600bar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'600_bar'!$K$42:$P$42</c:f>
              <c:numCache>
                <c:ptCount val="6"/>
                <c:pt idx="0">
                  <c:v>0.266</c:v>
                </c:pt>
                <c:pt idx="1">
                  <c:v>0.409</c:v>
                </c:pt>
                <c:pt idx="2">
                  <c:v>0.228</c:v>
                </c:pt>
                <c:pt idx="3">
                  <c:v>0.41</c:v>
                </c:pt>
                <c:pt idx="4">
                  <c:v>0.427</c:v>
                </c:pt>
                <c:pt idx="5">
                  <c:v>0.604</c:v>
                </c:pt>
              </c:numCache>
            </c:numRef>
          </c:yVal>
          <c:smooth val="0"/>
        </c:ser>
        <c:ser>
          <c:idx val="0"/>
          <c:order val="2"/>
          <c:tx>
            <c:v>400bar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'400_bar'!$K$42:$P$42</c:f>
              <c:numCache>
                <c:ptCount val="6"/>
                <c:pt idx="0">
                  <c:v>0.305</c:v>
                </c:pt>
                <c:pt idx="1">
                  <c:v>0.461</c:v>
                </c:pt>
                <c:pt idx="2">
                  <c:v>0.258</c:v>
                </c:pt>
                <c:pt idx="3">
                  <c:v>0.427</c:v>
                </c:pt>
                <c:pt idx="4">
                  <c:v>0.361</c:v>
                </c:pt>
                <c:pt idx="5">
                  <c:v>0.645</c:v>
                </c:pt>
              </c:numCache>
            </c:numRef>
          </c:yVal>
          <c:smooth val="0"/>
        </c:ser>
        <c:ser>
          <c:idx val="0"/>
          <c:order val="3"/>
          <c:tx>
            <c:v>200bar</c:v>
          </c:tx>
          <c:spPr>
            <a:ln w="254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'200_bar'!$K$42:$P$42</c:f>
              <c:numCache>
                <c:ptCount val="6"/>
                <c:pt idx="0">
                  <c:v>0.592</c:v>
                </c:pt>
                <c:pt idx="1">
                  <c:v>0.739</c:v>
                </c:pt>
                <c:pt idx="2">
                  <c:v>0.442</c:v>
                </c:pt>
                <c:pt idx="3">
                  <c:v>0.703</c:v>
                </c:pt>
                <c:pt idx="4">
                  <c:v>0.425</c:v>
                </c:pt>
                <c:pt idx="5">
                  <c:v>0.862</c:v>
                </c:pt>
              </c:numCache>
            </c:numRef>
          </c:yVal>
          <c:smooth val="0"/>
        </c:ser>
        <c:ser>
          <c:idx val="0"/>
          <c:order val="4"/>
          <c:tx>
            <c:v>0bar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0_bar!$K$42:$P$42</c:f>
              <c:numCache>
                <c:ptCount val="6"/>
                <c:pt idx="0">
                  <c:v>0.997</c:v>
                </c:pt>
                <c:pt idx="1">
                  <c:v>0.919</c:v>
                </c:pt>
                <c:pt idx="2">
                  <c:v>0.784</c:v>
                </c:pt>
                <c:pt idx="3">
                  <c:v>1.11</c:v>
                </c:pt>
                <c:pt idx="4">
                  <c:v>0.816</c:v>
                </c:pt>
                <c:pt idx="5">
                  <c:v>0.958</c:v>
                </c:pt>
              </c:numCache>
            </c:numRef>
          </c:yVal>
          <c:smooth val="0"/>
        </c:ser>
        <c:ser>
          <c:idx val="0"/>
          <c:order val="5"/>
          <c:tx>
            <c:v>Pre_Coll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Pre_Coll!$K$42:$P$42</c:f>
              <c:numCache>
                <c:ptCount val="6"/>
                <c:pt idx="0">
                  <c:v>1.238686</c:v>
                </c:pt>
                <c:pt idx="1">
                  <c:v>1.003611</c:v>
                </c:pt>
                <c:pt idx="2">
                  <c:v>0.9267926</c:v>
                </c:pt>
                <c:pt idx="3">
                  <c:v>1.351708</c:v>
                </c:pt>
                <c:pt idx="4">
                  <c:v>0.9324607</c:v>
                </c:pt>
                <c:pt idx="5">
                  <c:v>1.142623</c:v>
                </c:pt>
              </c:numCache>
            </c:numRef>
          </c:yVal>
          <c:smooth val="0"/>
        </c:ser>
        <c:axId val="39865487"/>
        <c:axId val="23245064"/>
      </c:scatterChart>
      <c:valAx>
        <c:axId val="39865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245064"/>
        <c:crossesAt val="-0.6"/>
        <c:crossBetween val="midCat"/>
        <c:dispUnits/>
      </c:valAx>
      <c:valAx>
        <c:axId val="23245064"/>
        <c:scaling>
          <c:orientation val="minMax"/>
          <c:max val="1.5"/>
          <c:min val="-0.6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39865487"/>
        <c:crosses val="autoZero"/>
        <c:crossBetween val="midCat"/>
        <c:dispUnits/>
        <c:majorUnit val="0.3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Arial"/>
                <a:ea typeface="Arial"/>
                <a:cs typeface="Arial"/>
              </a:rPr>
              <a:t>a5 - A1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SB_0_bar!$B$43:$G$43</c:f>
              <c:numCache>
                <c:ptCount val="6"/>
                <c:pt idx="0">
                  <c:v>-0.286</c:v>
                </c:pt>
                <c:pt idx="1">
                  <c:v>-0.24</c:v>
                </c:pt>
                <c:pt idx="2">
                  <c:v>-0.11</c:v>
                </c:pt>
                <c:pt idx="3">
                  <c:v>-0.00371</c:v>
                </c:pt>
                <c:pt idx="4">
                  <c:v>0.111</c:v>
                </c:pt>
                <c:pt idx="5">
                  <c:v>0.0532</c:v>
                </c:pt>
              </c:numCache>
            </c:numRef>
          </c:yVal>
          <c:smooth val="0"/>
        </c:ser>
        <c:ser>
          <c:idx val="0"/>
          <c:order val="1"/>
          <c:tx>
            <c:v>600bar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'600_bar'!$B$43:$G$43</c:f>
              <c:numCache>
                <c:ptCount val="6"/>
                <c:pt idx="0">
                  <c:v>-0.285</c:v>
                </c:pt>
                <c:pt idx="1">
                  <c:v>-0.238</c:v>
                </c:pt>
                <c:pt idx="2">
                  <c:v>-0.111</c:v>
                </c:pt>
                <c:pt idx="3">
                  <c:v>0.00353</c:v>
                </c:pt>
                <c:pt idx="4">
                  <c:v>0.11</c:v>
                </c:pt>
                <c:pt idx="5">
                  <c:v>0.0683</c:v>
                </c:pt>
              </c:numCache>
            </c:numRef>
          </c:yVal>
          <c:smooth val="0"/>
        </c:ser>
        <c:ser>
          <c:idx val="0"/>
          <c:order val="2"/>
          <c:tx>
            <c:v>400bar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'400_bar'!$B$43:$G$43</c:f>
              <c:numCache>
                <c:ptCount val="6"/>
                <c:pt idx="0">
                  <c:v>-0.26</c:v>
                </c:pt>
                <c:pt idx="1">
                  <c:v>-0.22</c:v>
                </c:pt>
                <c:pt idx="2">
                  <c:v>-0.0795</c:v>
                </c:pt>
                <c:pt idx="3">
                  <c:v>-0.00515</c:v>
                </c:pt>
                <c:pt idx="4">
                  <c:v>0.12</c:v>
                </c:pt>
                <c:pt idx="5">
                  <c:v>0.0726</c:v>
                </c:pt>
              </c:numCache>
            </c:numRef>
          </c:yVal>
          <c:smooth val="0"/>
        </c:ser>
        <c:ser>
          <c:idx val="0"/>
          <c:order val="3"/>
          <c:tx>
            <c:v>200bar</c:v>
          </c:tx>
          <c:spPr>
            <a:ln w="254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'200_bar'!$B$43:$G$43</c:f>
              <c:numCache>
                <c:ptCount val="6"/>
                <c:pt idx="0">
                  <c:v>-0.271</c:v>
                </c:pt>
                <c:pt idx="1">
                  <c:v>-0.244</c:v>
                </c:pt>
                <c:pt idx="2">
                  <c:v>-0.0348</c:v>
                </c:pt>
                <c:pt idx="3">
                  <c:v>-0.0642</c:v>
                </c:pt>
                <c:pt idx="4">
                  <c:v>0.146</c:v>
                </c:pt>
                <c:pt idx="5">
                  <c:v>0.147</c:v>
                </c:pt>
              </c:numCache>
            </c:numRef>
          </c:yVal>
          <c:smooth val="0"/>
        </c:ser>
        <c:ser>
          <c:idx val="0"/>
          <c:order val="4"/>
          <c:tx>
            <c:v>0bar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0_bar!$B$43:$G$43</c:f>
              <c:numCache>
                <c:ptCount val="6"/>
                <c:pt idx="0">
                  <c:v>0.0379</c:v>
                </c:pt>
                <c:pt idx="1">
                  <c:v>0.132</c:v>
                </c:pt>
                <c:pt idx="2">
                  <c:v>0.296</c:v>
                </c:pt>
                <c:pt idx="3">
                  <c:v>0.213</c:v>
                </c:pt>
                <c:pt idx="4">
                  <c:v>0.579</c:v>
                </c:pt>
                <c:pt idx="5">
                  <c:v>0.791</c:v>
                </c:pt>
              </c:numCache>
            </c:numRef>
          </c:yVal>
          <c:smooth val="0"/>
        </c:ser>
        <c:ser>
          <c:idx val="0"/>
          <c:order val="5"/>
          <c:tx>
            <c:v>Pre_Coll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Pre_Coll!$B$43:$G$43</c:f>
              <c:numCache>
                <c:ptCount val="6"/>
                <c:pt idx="0">
                  <c:v>-0.08012956</c:v>
                </c:pt>
                <c:pt idx="1">
                  <c:v>0.003277455</c:v>
                </c:pt>
                <c:pt idx="2">
                  <c:v>0.2470429</c:v>
                </c:pt>
                <c:pt idx="3">
                  <c:v>0.1075618</c:v>
                </c:pt>
                <c:pt idx="4">
                  <c:v>0.5838014</c:v>
                </c:pt>
                <c:pt idx="5">
                  <c:v>0.8063246</c:v>
                </c:pt>
              </c:numCache>
            </c:numRef>
          </c:yVal>
          <c:smooth val="0"/>
        </c:ser>
        <c:axId val="7878985"/>
        <c:axId val="3802002"/>
      </c:scatterChart>
      <c:valAx>
        <c:axId val="7878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2002"/>
        <c:crosses val="autoZero"/>
        <c:crossBetween val="midCat"/>
        <c:dispUnits/>
      </c:valAx>
      <c:valAx>
        <c:axId val="3802002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787898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Arial"/>
                <a:ea typeface="Arial"/>
                <a:cs typeface="Arial"/>
              </a:rPr>
              <a:t>a5 - A2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SB_0bar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SB_0_bar!$K$43:$P$43</c:f>
              <c:numCache>
                <c:ptCount val="6"/>
                <c:pt idx="0">
                  <c:v>-0.247</c:v>
                </c:pt>
                <c:pt idx="1">
                  <c:v>-0.168</c:v>
                </c:pt>
                <c:pt idx="2">
                  <c:v>-0.121</c:v>
                </c:pt>
                <c:pt idx="3">
                  <c:v>-0.237</c:v>
                </c:pt>
                <c:pt idx="4">
                  <c:v>0.0289</c:v>
                </c:pt>
                <c:pt idx="5">
                  <c:v>-0.0371</c:v>
                </c:pt>
              </c:numCache>
            </c:numRef>
          </c:yVal>
          <c:smooth val="0"/>
        </c:ser>
        <c:ser>
          <c:idx val="0"/>
          <c:order val="1"/>
          <c:tx>
            <c:v>600bar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'600_bar'!$B$43:$G$43</c:f>
              <c:numCache>
                <c:ptCount val="6"/>
                <c:pt idx="0">
                  <c:v>-0.285</c:v>
                </c:pt>
                <c:pt idx="1">
                  <c:v>-0.238</c:v>
                </c:pt>
                <c:pt idx="2">
                  <c:v>-0.111</c:v>
                </c:pt>
                <c:pt idx="3">
                  <c:v>0.00353</c:v>
                </c:pt>
                <c:pt idx="4">
                  <c:v>0.11</c:v>
                </c:pt>
                <c:pt idx="5">
                  <c:v>0.0683</c:v>
                </c:pt>
              </c:numCache>
            </c:numRef>
          </c:yVal>
          <c:smooth val="0"/>
        </c:ser>
        <c:ser>
          <c:idx val="0"/>
          <c:order val="2"/>
          <c:tx>
            <c:v>400bar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'400_bar'!$K$43:$P$43</c:f>
              <c:numCache>
                <c:ptCount val="6"/>
                <c:pt idx="0">
                  <c:v>-0.188</c:v>
                </c:pt>
                <c:pt idx="1">
                  <c:v>-0.133</c:v>
                </c:pt>
                <c:pt idx="2">
                  <c:v>-0.067</c:v>
                </c:pt>
                <c:pt idx="3">
                  <c:v>-0.233</c:v>
                </c:pt>
                <c:pt idx="4">
                  <c:v>0.0501</c:v>
                </c:pt>
                <c:pt idx="5">
                  <c:v>-0.0605</c:v>
                </c:pt>
              </c:numCache>
            </c:numRef>
          </c:yVal>
          <c:smooth val="0"/>
        </c:ser>
        <c:ser>
          <c:idx val="0"/>
          <c:order val="3"/>
          <c:tx>
            <c:v>200bar</c:v>
          </c:tx>
          <c:spPr>
            <a:ln w="254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'200_bar'!$K$43:$P$43</c:f>
              <c:numCache>
                <c:ptCount val="6"/>
                <c:pt idx="0">
                  <c:v>-0.255</c:v>
                </c:pt>
                <c:pt idx="1">
                  <c:v>-0.173</c:v>
                </c:pt>
                <c:pt idx="2">
                  <c:v>-0.029</c:v>
                </c:pt>
                <c:pt idx="3">
                  <c:v>-0.278</c:v>
                </c:pt>
                <c:pt idx="4">
                  <c:v>0.0244</c:v>
                </c:pt>
                <c:pt idx="5">
                  <c:v>-0.157</c:v>
                </c:pt>
              </c:numCache>
            </c:numRef>
          </c:yVal>
          <c:smooth val="0"/>
        </c:ser>
        <c:ser>
          <c:idx val="0"/>
          <c:order val="4"/>
          <c:tx>
            <c:v>0bar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0_bar!$K$43:$P$43</c:f>
              <c:numCache>
                <c:ptCount val="6"/>
                <c:pt idx="0">
                  <c:v>-0.257</c:v>
                </c:pt>
                <c:pt idx="1">
                  <c:v>0.0325</c:v>
                </c:pt>
                <c:pt idx="2">
                  <c:v>0.132</c:v>
                </c:pt>
                <c:pt idx="3">
                  <c:v>0.0122</c:v>
                </c:pt>
                <c:pt idx="4">
                  <c:v>0.295</c:v>
                </c:pt>
                <c:pt idx="5">
                  <c:v>0.0171</c:v>
                </c:pt>
              </c:numCache>
            </c:numRef>
          </c:yVal>
          <c:smooth val="0"/>
        </c:ser>
        <c:ser>
          <c:idx val="0"/>
          <c:order val="5"/>
          <c:tx>
            <c:v>Pre_Coll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Pre_Coll!$K$43:$P$43</c:f>
              <c:numCache>
                <c:ptCount val="6"/>
                <c:pt idx="0">
                  <c:v>-0.2837745</c:v>
                </c:pt>
                <c:pt idx="1">
                  <c:v>-0.005143121</c:v>
                </c:pt>
                <c:pt idx="2">
                  <c:v>0.05391302</c:v>
                </c:pt>
                <c:pt idx="3">
                  <c:v>-0.003288617</c:v>
                </c:pt>
                <c:pt idx="4">
                  <c:v>0.3087219</c:v>
                </c:pt>
                <c:pt idx="5">
                  <c:v>0.0429532</c:v>
                </c:pt>
              </c:numCache>
            </c:numRef>
          </c:yVal>
          <c:smooth val="0"/>
        </c:ser>
        <c:axId val="34218019"/>
        <c:axId val="39526716"/>
      </c:scatterChart>
      <c:valAx>
        <c:axId val="34218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26716"/>
        <c:crosses val="autoZero"/>
        <c:crossBetween val="midCat"/>
        <c:dispUnits/>
      </c:valAx>
      <c:valAx>
        <c:axId val="39526716"/>
        <c:scaling>
          <c:orientation val="minMax"/>
          <c:max val="1"/>
          <c:min val="-0.4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3421801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Arial"/>
                <a:ea typeface="Arial"/>
                <a:cs typeface="Arial"/>
              </a:rPr>
              <a:t>b7 - A1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SB_0bar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SB_0_bar!$B$28:$G$28</c:f>
              <c:numCache>
                <c:ptCount val="6"/>
                <c:pt idx="0">
                  <c:v>0.882</c:v>
                </c:pt>
                <c:pt idx="1">
                  <c:v>0.79</c:v>
                </c:pt>
                <c:pt idx="2">
                  <c:v>0.862</c:v>
                </c:pt>
                <c:pt idx="3">
                  <c:v>0.843</c:v>
                </c:pt>
                <c:pt idx="4">
                  <c:v>0.766</c:v>
                </c:pt>
                <c:pt idx="5">
                  <c:v>0.829</c:v>
                </c:pt>
              </c:numCache>
            </c:numRef>
          </c:yVal>
          <c:smooth val="0"/>
        </c:ser>
        <c:ser>
          <c:idx val="0"/>
          <c:order val="1"/>
          <c:tx>
            <c:v>600bar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'600_bar'!$B$28:$G$28</c:f>
              <c:numCache>
                <c:ptCount val="6"/>
                <c:pt idx="0">
                  <c:v>0.813</c:v>
                </c:pt>
                <c:pt idx="1">
                  <c:v>0.715</c:v>
                </c:pt>
                <c:pt idx="2">
                  <c:v>0.792</c:v>
                </c:pt>
                <c:pt idx="3">
                  <c:v>0.767</c:v>
                </c:pt>
                <c:pt idx="4">
                  <c:v>0.695</c:v>
                </c:pt>
                <c:pt idx="5">
                  <c:v>0.758</c:v>
                </c:pt>
              </c:numCache>
            </c:numRef>
          </c:yVal>
          <c:smooth val="0"/>
        </c:ser>
        <c:ser>
          <c:idx val="0"/>
          <c:order val="2"/>
          <c:tx>
            <c:v>400bar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'400_bar'!$B$28:$G$28</c:f>
              <c:numCache>
                <c:ptCount val="6"/>
                <c:pt idx="0">
                  <c:v>0.87</c:v>
                </c:pt>
                <c:pt idx="1">
                  <c:v>0.779</c:v>
                </c:pt>
                <c:pt idx="2">
                  <c:v>0.841</c:v>
                </c:pt>
                <c:pt idx="3">
                  <c:v>0.818</c:v>
                </c:pt>
                <c:pt idx="4">
                  <c:v>0.74</c:v>
                </c:pt>
                <c:pt idx="5">
                  <c:v>0.803</c:v>
                </c:pt>
              </c:numCache>
            </c:numRef>
          </c:yVal>
          <c:smooth val="0"/>
        </c:ser>
        <c:ser>
          <c:idx val="0"/>
          <c:order val="3"/>
          <c:tx>
            <c:v>200bar</c:v>
          </c:tx>
          <c:spPr>
            <a:ln w="254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'200_bar'!$B$28:$G$28</c:f>
              <c:numCache>
                <c:ptCount val="6"/>
                <c:pt idx="0">
                  <c:v>0.989</c:v>
                </c:pt>
                <c:pt idx="1">
                  <c:v>0.918</c:v>
                </c:pt>
                <c:pt idx="2">
                  <c:v>0.957</c:v>
                </c:pt>
                <c:pt idx="3">
                  <c:v>0.941</c:v>
                </c:pt>
                <c:pt idx="4">
                  <c:v>0.871</c:v>
                </c:pt>
                <c:pt idx="5">
                  <c:v>0.944</c:v>
                </c:pt>
              </c:numCache>
            </c:numRef>
          </c:yVal>
          <c:smooth val="0"/>
        </c:ser>
        <c:ser>
          <c:idx val="0"/>
          <c:order val="4"/>
          <c:tx>
            <c:v>0bar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0_bar!$B$28:$G$28</c:f>
              <c:numCache>
                <c:ptCount val="6"/>
                <c:pt idx="0">
                  <c:v>1.19</c:v>
                </c:pt>
                <c:pt idx="1">
                  <c:v>1.18</c:v>
                </c:pt>
                <c:pt idx="2">
                  <c:v>1.18</c:v>
                </c:pt>
                <c:pt idx="3">
                  <c:v>1.15</c:v>
                </c:pt>
                <c:pt idx="4">
                  <c:v>1.1</c:v>
                </c:pt>
                <c:pt idx="5">
                  <c:v>1.13</c:v>
                </c:pt>
              </c:numCache>
            </c:numRef>
          </c:yVal>
          <c:smooth val="0"/>
        </c:ser>
        <c:ser>
          <c:idx val="0"/>
          <c:order val="5"/>
          <c:tx>
            <c:v>Pre_Coll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Pre_Coll!$B$28:$G$28</c:f>
              <c:numCache>
                <c:ptCount val="6"/>
                <c:pt idx="0">
                  <c:v>1.385283</c:v>
                </c:pt>
                <c:pt idx="1">
                  <c:v>1.3584</c:v>
                </c:pt>
                <c:pt idx="2">
                  <c:v>1.374733</c:v>
                </c:pt>
                <c:pt idx="3">
                  <c:v>1.338323</c:v>
                </c:pt>
                <c:pt idx="4">
                  <c:v>1.279254</c:v>
                </c:pt>
                <c:pt idx="5">
                  <c:v>1.314342</c:v>
                </c:pt>
              </c:numCache>
            </c:numRef>
          </c:yVal>
          <c:smooth val="0"/>
        </c:ser>
        <c:axId val="20196125"/>
        <c:axId val="47547398"/>
      </c:scatterChart>
      <c:valAx>
        <c:axId val="20196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47398"/>
        <c:crosses val="autoZero"/>
        <c:crossBetween val="midCat"/>
        <c:dispUnits/>
      </c:valAx>
      <c:valAx>
        <c:axId val="47547398"/>
        <c:scaling>
          <c:orientation val="minMax"/>
          <c:max val="1.5"/>
          <c:min val="0.5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2019612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Arial"/>
                <a:ea typeface="Arial"/>
                <a:cs typeface="Arial"/>
              </a:rPr>
              <a:t>b7 - A2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SB_0bar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SB_0_bar!$K$28:$P$28</c:f>
              <c:numCache>
                <c:ptCount val="6"/>
                <c:pt idx="0">
                  <c:v>0.881</c:v>
                </c:pt>
                <c:pt idx="1">
                  <c:v>0.861</c:v>
                </c:pt>
                <c:pt idx="2">
                  <c:v>0.874</c:v>
                </c:pt>
                <c:pt idx="3">
                  <c:v>0.847</c:v>
                </c:pt>
                <c:pt idx="4">
                  <c:v>0.832</c:v>
                </c:pt>
                <c:pt idx="5">
                  <c:v>0.902</c:v>
                </c:pt>
              </c:numCache>
            </c:numRef>
          </c:yVal>
          <c:smooth val="0"/>
        </c:ser>
        <c:ser>
          <c:idx val="0"/>
          <c:order val="1"/>
          <c:tx>
            <c:v>600bar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'600_bar'!$K$28:$P$28</c:f>
              <c:numCache>
                <c:ptCount val="6"/>
                <c:pt idx="0">
                  <c:v>0.783</c:v>
                </c:pt>
                <c:pt idx="1">
                  <c:v>0.774</c:v>
                </c:pt>
                <c:pt idx="2">
                  <c:v>0.781</c:v>
                </c:pt>
                <c:pt idx="3">
                  <c:v>0.761</c:v>
                </c:pt>
                <c:pt idx="4">
                  <c:v>0.745</c:v>
                </c:pt>
                <c:pt idx="5">
                  <c:v>0.805</c:v>
                </c:pt>
              </c:numCache>
            </c:numRef>
          </c:yVal>
          <c:smooth val="0"/>
        </c:ser>
        <c:ser>
          <c:idx val="0"/>
          <c:order val="2"/>
          <c:tx>
            <c:v>400bar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'400_bar'!$K$28:$P$28</c:f>
              <c:numCache>
                <c:ptCount val="6"/>
                <c:pt idx="0">
                  <c:v>0.862</c:v>
                </c:pt>
                <c:pt idx="1">
                  <c:v>0.849</c:v>
                </c:pt>
                <c:pt idx="2">
                  <c:v>0.854</c:v>
                </c:pt>
                <c:pt idx="3">
                  <c:v>0.819</c:v>
                </c:pt>
                <c:pt idx="4">
                  <c:v>0.808</c:v>
                </c:pt>
                <c:pt idx="5">
                  <c:v>0.868</c:v>
                </c:pt>
              </c:numCache>
            </c:numRef>
          </c:yVal>
          <c:smooth val="0"/>
        </c:ser>
        <c:ser>
          <c:idx val="0"/>
          <c:order val="3"/>
          <c:tx>
            <c:v>200bar</c:v>
          </c:tx>
          <c:spPr>
            <a:ln w="254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'200_bar'!$K$28:$P$28</c:f>
              <c:numCache>
                <c:ptCount val="6"/>
                <c:pt idx="0">
                  <c:v>0.983</c:v>
                </c:pt>
                <c:pt idx="1">
                  <c:v>0.984</c:v>
                </c:pt>
                <c:pt idx="2">
                  <c:v>0.993</c:v>
                </c:pt>
                <c:pt idx="3">
                  <c:v>0.946</c:v>
                </c:pt>
                <c:pt idx="4">
                  <c:v>0.948</c:v>
                </c:pt>
                <c:pt idx="5">
                  <c:v>0.985</c:v>
                </c:pt>
              </c:numCache>
            </c:numRef>
          </c:yVal>
          <c:smooth val="0"/>
        </c:ser>
        <c:ser>
          <c:idx val="0"/>
          <c:order val="4"/>
          <c:tx>
            <c:v>0bar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0_bar!$K$28:$P$28</c:f>
              <c:numCache>
                <c:ptCount val="6"/>
                <c:pt idx="0">
                  <c:v>1.17</c:v>
                </c:pt>
                <c:pt idx="1">
                  <c:v>1.21</c:v>
                </c:pt>
                <c:pt idx="2">
                  <c:v>1.22</c:v>
                </c:pt>
                <c:pt idx="3">
                  <c:v>1.16</c:v>
                </c:pt>
                <c:pt idx="4">
                  <c:v>1.21</c:v>
                </c:pt>
                <c:pt idx="5">
                  <c:v>1.2</c:v>
                </c:pt>
              </c:numCache>
            </c:numRef>
          </c:yVal>
          <c:smooth val="0"/>
        </c:ser>
        <c:ser>
          <c:idx val="0"/>
          <c:order val="5"/>
          <c:tx>
            <c:v>Pre_Coll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Pre_Coll!$K$28:$P$28</c:f>
              <c:numCache>
                <c:ptCount val="6"/>
                <c:pt idx="0">
                  <c:v>1.368736</c:v>
                </c:pt>
                <c:pt idx="1">
                  <c:v>1.415112</c:v>
                </c:pt>
                <c:pt idx="2">
                  <c:v>1.417589</c:v>
                </c:pt>
                <c:pt idx="3">
                  <c:v>1.369224</c:v>
                </c:pt>
                <c:pt idx="4">
                  <c:v>1.409445</c:v>
                </c:pt>
                <c:pt idx="5">
                  <c:v>1.40712</c:v>
                </c:pt>
              </c:numCache>
            </c:numRef>
          </c:yVal>
          <c:smooth val="0"/>
        </c:ser>
        <c:axId val="25273399"/>
        <c:axId val="26134000"/>
      </c:scatterChart>
      <c:valAx>
        <c:axId val="25273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34000"/>
        <c:crosses val="autoZero"/>
        <c:crossBetween val="midCat"/>
        <c:dispUnits/>
      </c:valAx>
      <c:valAx>
        <c:axId val="26134000"/>
        <c:scaling>
          <c:orientation val="minMax"/>
          <c:max val="1.5"/>
          <c:min val="0.5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2527339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Arial"/>
                <a:ea typeface="Arial"/>
                <a:cs typeface="Arial"/>
              </a:rPr>
              <a:t>b2 - A2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SB_0bar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SB_0_bar!$K$23:$P$23</c:f>
              <c:numCache>
                <c:ptCount val="6"/>
                <c:pt idx="0">
                  <c:v>4.86</c:v>
                </c:pt>
                <c:pt idx="1">
                  <c:v>3.51</c:v>
                </c:pt>
                <c:pt idx="2">
                  <c:v>5.05</c:v>
                </c:pt>
                <c:pt idx="3">
                  <c:v>5.72</c:v>
                </c:pt>
                <c:pt idx="4">
                  <c:v>2.98</c:v>
                </c:pt>
                <c:pt idx="5">
                  <c:v>4.55</c:v>
                </c:pt>
              </c:numCache>
            </c:numRef>
          </c:yVal>
          <c:smooth val="0"/>
        </c:ser>
        <c:ser>
          <c:idx val="0"/>
          <c:order val="1"/>
          <c:tx>
            <c:v>600bar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'600_bar'!$K$23:$P$23</c:f>
              <c:numCache>
                <c:ptCount val="6"/>
                <c:pt idx="0">
                  <c:v>1.37</c:v>
                </c:pt>
                <c:pt idx="1">
                  <c:v>0.148</c:v>
                </c:pt>
                <c:pt idx="2">
                  <c:v>1.89</c:v>
                </c:pt>
                <c:pt idx="3">
                  <c:v>2.85</c:v>
                </c:pt>
                <c:pt idx="4">
                  <c:v>-1.01</c:v>
                </c:pt>
                <c:pt idx="5">
                  <c:v>1.25</c:v>
                </c:pt>
              </c:numCache>
            </c:numRef>
          </c:yVal>
          <c:smooth val="0"/>
        </c:ser>
        <c:ser>
          <c:idx val="0"/>
          <c:order val="2"/>
          <c:tx>
            <c:v>400bar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'400_bar'!$K$23:$P$23</c:f>
              <c:numCache>
                <c:ptCount val="6"/>
                <c:pt idx="0">
                  <c:v>1.39</c:v>
                </c:pt>
                <c:pt idx="1">
                  <c:v>0.23</c:v>
                </c:pt>
                <c:pt idx="2">
                  <c:v>2.03</c:v>
                </c:pt>
                <c:pt idx="3">
                  <c:v>1.7</c:v>
                </c:pt>
                <c:pt idx="4">
                  <c:v>-1.28</c:v>
                </c:pt>
                <c:pt idx="5">
                  <c:v>0.988</c:v>
                </c:pt>
              </c:numCache>
            </c:numRef>
          </c:yVal>
          <c:smooth val="0"/>
        </c:ser>
        <c:ser>
          <c:idx val="0"/>
          <c:order val="3"/>
          <c:tx>
            <c:v>200bar</c:v>
          </c:tx>
          <c:spPr>
            <a:ln w="254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'200_bar'!$K$23:$P$23</c:f>
              <c:numCache>
                <c:ptCount val="6"/>
                <c:pt idx="0">
                  <c:v>1.72</c:v>
                </c:pt>
                <c:pt idx="1">
                  <c:v>0.676</c:v>
                </c:pt>
                <c:pt idx="2">
                  <c:v>2.49</c:v>
                </c:pt>
                <c:pt idx="3">
                  <c:v>2.23</c:v>
                </c:pt>
                <c:pt idx="4">
                  <c:v>-0.782</c:v>
                </c:pt>
                <c:pt idx="5">
                  <c:v>1.76</c:v>
                </c:pt>
              </c:numCache>
            </c:numRef>
          </c:yVal>
          <c:smooth val="0"/>
        </c:ser>
        <c:ser>
          <c:idx val="0"/>
          <c:order val="4"/>
          <c:tx>
            <c:v>0bar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0_bar!$K$23:$P$23</c:f>
              <c:numCache>
                <c:ptCount val="6"/>
                <c:pt idx="0">
                  <c:v>2.69</c:v>
                </c:pt>
                <c:pt idx="1">
                  <c:v>2.21</c:v>
                </c:pt>
                <c:pt idx="2">
                  <c:v>3.73</c:v>
                </c:pt>
                <c:pt idx="3">
                  <c:v>3.62</c:v>
                </c:pt>
                <c:pt idx="4">
                  <c:v>0.412</c:v>
                </c:pt>
                <c:pt idx="5">
                  <c:v>3</c:v>
                </c:pt>
              </c:numCache>
            </c:numRef>
          </c:yVal>
          <c:smooth val="0"/>
        </c:ser>
        <c:ser>
          <c:idx val="0"/>
          <c:order val="5"/>
          <c:tx>
            <c:v>Pre_Coll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Pre_Coll!$K$23:$P$23</c:f>
              <c:numCache>
                <c:ptCount val="6"/>
                <c:pt idx="0">
                  <c:v>0.2616655</c:v>
                </c:pt>
                <c:pt idx="1">
                  <c:v>0.9393226</c:v>
                </c:pt>
                <c:pt idx="2">
                  <c:v>0.758901</c:v>
                </c:pt>
                <c:pt idx="3">
                  <c:v>1.330936</c:v>
                </c:pt>
                <c:pt idx="4">
                  <c:v>-0.05787955</c:v>
                </c:pt>
                <c:pt idx="5">
                  <c:v>0.2366898</c:v>
                </c:pt>
              </c:numCache>
            </c:numRef>
          </c:yVal>
          <c:smooth val="0"/>
        </c:ser>
        <c:axId val="63132055"/>
        <c:axId val="31317584"/>
      </c:scatterChart>
      <c:valAx>
        <c:axId val="63132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317584"/>
        <c:crosses val="autoZero"/>
        <c:crossBetween val="midCat"/>
        <c:dispUnits/>
      </c:valAx>
      <c:valAx>
        <c:axId val="31317584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313205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Arial"/>
                <a:ea typeface="Arial"/>
                <a:cs typeface="Arial"/>
              </a:rPr>
              <a:t>b3 - A1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SB_0bar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SB_0_bar!$B$24:$G$24</c:f>
              <c:numCache>
                <c:ptCount val="6"/>
                <c:pt idx="0">
                  <c:v>-11.4</c:v>
                </c:pt>
                <c:pt idx="1">
                  <c:v>-12.1</c:v>
                </c:pt>
                <c:pt idx="2">
                  <c:v>-12.1</c:v>
                </c:pt>
                <c:pt idx="3">
                  <c:v>-12.6</c:v>
                </c:pt>
                <c:pt idx="4">
                  <c:v>-12.1</c:v>
                </c:pt>
                <c:pt idx="5">
                  <c:v>-11.3</c:v>
                </c:pt>
              </c:numCache>
            </c:numRef>
          </c:yVal>
          <c:smooth val="0"/>
        </c:ser>
        <c:ser>
          <c:idx val="0"/>
          <c:order val="1"/>
          <c:tx>
            <c:v>600bar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'600_bar'!$B$24:$G$24</c:f>
              <c:numCache>
                <c:ptCount val="6"/>
                <c:pt idx="0">
                  <c:v>-13.8</c:v>
                </c:pt>
                <c:pt idx="1">
                  <c:v>-14.7</c:v>
                </c:pt>
                <c:pt idx="2">
                  <c:v>-14.5</c:v>
                </c:pt>
                <c:pt idx="3">
                  <c:v>-15</c:v>
                </c:pt>
                <c:pt idx="4">
                  <c:v>-14.7</c:v>
                </c:pt>
                <c:pt idx="5">
                  <c:v>-13.7</c:v>
                </c:pt>
              </c:numCache>
            </c:numRef>
          </c:yVal>
          <c:smooth val="0"/>
        </c:ser>
        <c:ser>
          <c:idx val="0"/>
          <c:order val="2"/>
          <c:tx>
            <c:v>400bar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'400_bar'!$B$24:$G$24</c:f>
              <c:numCache>
                <c:ptCount val="6"/>
                <c:pt idx="0">
                  <c:v>-12.8</c:v>
                </c:pt>
                <c:pt idx="1">
                  <c:v>-13.5</c:v>
                </c:pt>
                <c:pt idx="2">
                  <c:v>-13.4</c:v>
                </c:pt>
                <c:pt idx="3">
                  <c:v>-14.1</c:v>
                </c:pt>
                <c:pt idx="4">
                  <c:v>-13.6</c:v>
                </c:pt>
                <c:pt idx="5">
                  <c:v>-12.8</c:v>
                </c:pt>
              </c:numCache>
            </c:numRef>
          </c:yVal>
          <c:smooth val="0"/>
        </c:ser>
        <c:ser>
          <c:idx val="0"/>
          <c:order val="3"/>
          <c:tx>
            <c:v>200bar</c:v>
          </c:tx>
          <c:spPr>
            <a:ln w="254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'200_bar'!$B$24:$G$24</c:f>
              <c:numCache>
                <c:ptCount val="6"/>
                <c:pt idx="0">
                  <c:v>-10.1</c:v>
                </c:pt>
                <c:pt idx="1">
                  <c:v>-10.8</c:v>
                </c:pt>
                <c:pt idx="2">
                  <c:v>-10.9</c:v>
                </c:pt>
                <c:pt idx="3">
                  <c:v>-11.7</c:v>
                </c:pt>
                <c:pt idx="4">
                  <c:v>-11.1</c:v>
                </c:pt>
                <c:pt idx="5">
                  <c:v>-10.2</c:v>
                </c:pt>
              </c:numCache>
            </c:numRef>
          </c:yVal>
          <c:smooth val="0"/>
        </c:ser>
        <c:ser>
          <c:idx val="0"/>
          <c:order val="4"/>
          <c:tx>
            <c:v>0bar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0_bar!$B$24:$G$24</c:f>
              <c:numCache>
                <c:ptCount val="6"/>
                <c:pt idx="0">
                  <c:v>-7.78</c:v>
                </c:pt>
                <c:pt idx="1">
                  <c:v>-8.05</c:v>
                </c:pt>
                <c:pt idx="2">
                  <c:v>-8.9</c:v>
                </c:pt>
                <c:pt idx="3">
                  <c:v>-9.55</c:v>
                </c:pt>
                <c:pt idx="4">
                  <c:v>-8.23</c:v>
                </c:pt>
                <c:pt idx="5">
                  <c:v>-8.26</c:v>
                </c:pt>
              </c:numCache>
            </c:numRef>
          </c:yVal>
          <c:smooth val="0"/>
        </c:ser>
        <c:ser>
          <c:idx val="0"/>
          <c:order val="5"/>
          <c:tx>
            <c:v>Pre_Coll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Pre_Coll!$B$24:$G$24</c:f>
              <c:numCache>
                <c:ptCount val="6"/>
                <c:pt idx="0">
                  <c:v>0.600347</c:v>
                </c:pt>
                <c:pt idx="1">
                  <c:v>0.6827703</c:v>
                </c:pt>
                <c:pt idx="2">
                  <c:v>-0.01172131</c:v>
                </c:pt>
                <c:pt idx="3">
                  <c:v>-0.3841108</c:v>
                </c:pt>
                <c:pt idx="4">
                  <c:v>0.922105</c:v>
                </c:pt>
                <c:pt idx="5">
                  <c:v>0.2060907</c:v>
                </c:pt>
              </c:numCache>
            </c:numRef>
          </c:yVal>
          <c:smooth val="0"/>
        </c:ser>
        <c:axId val="13422801"/>
        <c:axId val="53696346"/>
      </c:scatterChart>
      <c:valAx>
        <c:axId val="1342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96346"/>
        <c:crosses val="autoZero"/>
        <c:crossBetween val="midCat"/>
        <c:dispUnits/>
      </c:valAx>
      <c:valAx>
        <c:axId val="53696346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342280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Arial"/>
                <a:ea typeface="Arial"/>
                <a:cs typeface="Arial"/>
              </a:rPr>
              <a:t>b3 - A2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SB_0bar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SB_0_bar!$K$24:$P$24</c:f>
              <c:numCache>
                <c:ptCount val="6"/>
                <c:pt idx="0">
                  <c:v>-8.2</c:v>
                </c:pt>
                <c:pt idx="1">
                  <c:v>-8.87</c:v>
                </c:pt>
                <c:pt idx="2">
                  <c:v>-8.77</c:v>
                </c:pt>
                <c:pt idx="3">
                  <c:v>-8.87</c:v>
                </c:pt>
                <c:pt idx="4">
                  <c:v>-8.24</c:v>
                </c:pt>
                <c:pt idx="5">
                  <c:v>-8.1</c:v>
                </c:pt>
              </c:numCache>
            </c:numRef>
          </c:yVal>
          <c:smooth val="0"/>
        </c:ser>
        <c:ser>
          <c:idx val="0"/>
          <c:order val="1"/>
          <c:tx>
            <c:v>600bar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'600_bar'!$K$24:$P$24</c:f>
              <c:numCache>
                <c:ptCount val="6"/>
                <c:pt idx="0">
                  <c:v>-13.1</c:v>
                </c:pt>
                <c:pt idx="1">
                  <c:v>-13.9</c:v>
                </c:pt>
                <c:pt idx="2">
                  <c:v>-13.9</c:v>
                </c:pt>
                <c:pt idx="3">
                  <c:v>-13.8</c:v>
                </c:pt>
                <c:pt idx="4">
                  <c:v>-13.2</c:v>
                </c:pt>
                <c:pt idx="5">
                  <c:v>-12.8</c:v>
                </c:pt>
              </c:numCache>
            </c:numRef>
          </c:yVal>
          <c:smooth val="0"/>
        </c:ser>
        <c:ser>
          <c:idx val="0"/>
          <c:order val="2"/>
          <c:tx>
            <c:v>400bar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'400_bar'!$K$24:$P$24</c:f>
              <c:numCache>
                <c:ptCount val="6"/>
                <c:pt idx="0">
                  <c:v>-11.9</c:v>
                </c:pt>
                <c:pt idx="1">
                  <c:v>-12.7</c:v>
                </c:pt>
                <c:pt idx="2">
                  <c:v>-12.8</c:v>
                </c:pt>
                <c:pt idx="3">
                  <c:v>-13</c:v>
                </c:pt>
                <c:pt idx="4">
                  <c:v>-12.2</c:v>
                </c:pt>
                <c:pt idx="5">
                  <c:v>-11.9</c:v>
                </c:pt>
              </c:numCache>
            </c:numRef>
          </c:yVal>
          <c:smooth val="0"/>
        </c:ser>
        <c:ser>
          <c:idx val="0"/>
          <c:order val="3"/>
          <c:tx>
            <c:v>200bar</c:v>
          </c:tx>
          <c:spPr>
            <a:ln w="254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'200_bar'!$K$24:$P$24</c:f>
              <c:numCache>
                <c:ptCount val="6"/>
                <c:pt idx="0">
                  <c:v>-9.75</c:v>
                </c:pt>
                <c:pt idx="1">
                  <c:v>-10.5</c:v>
                </c:pt>
                <c:pt idx="2">
                  <c:v>-10.6</c:v>
                </c:pt>
                <c:pt idx="3">
                  <c:v>-11.1</c:v>
                </c:pt>
                <c:pt idx="4">
                  <c:v>-10</c:v>
                </c:pt>
                <c:pt idx="5">
                  <c:v>-10</c:v>
                </c:pt>
              </c:numCache>
            </c:numRef>
          </c:yVal>
          <c:smooth val="0"/>
        </c:ser>
        <c:ser>
          <c:idx val="0"/>
          <c:order val="4"/>
          <c:tx>
            <c:v>0bar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0_bar!$K$24:$P$24</c:f>
              <c:numCache>
                <c:ptCount val="6"/>
                <c:pt idx="0">
                  <c:v>-8.36</c:v>
                </c:pt>
                <c:pt idx="1">
                  <c:v>-8.51</c:v>
                </c:pt>
                <c:pt idx="2">
                  <c:v>-9.27</c:v>
                </c:pt>
                <c:pt idx="3">
                  <c:v>-9.25</c:v>
                </c:pt>
                <c:pt idx="4">
                  <c:v>-7.56</c:v>
                </c:pt>
                <c:pt idx="5">
                  <c:v>-7.79</c:v>
                </c:pt>
              </c:numCache>
            </c:numRef>
          </c:yVal>
          <c:smooth val="0"/>
        </c:ser>
        <c:ser>
          <c:idx val="0"/>
          <c:order val="5"/>
          <c:tx>
            <c:v>Pre_Coll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Pre_Coll!$K$24:$P$24</c:f>
              <c:numCache>
                <c:ptCount val="6"/>
                <c:pt idx="0">
                  <c:v>-0.4232646</c:v>
                </c:pt>
                <c:pt idx="1">
                  <c:v>-0.126955</c:v>
                </c:pt>
                <c:pt idx="2">
                  <c:v>-0.9377731</c:v>
                </c:pt>
                <c:pt idx="3">
                  <c:v>-0.8974586</c:v>
                </c:pt>
                <c:pt idx="4">
                  <c:v>1.125377</c:v>
                </c:pt>
                <c:pt idx="5">
                  <c:v>0.4743581</c:v>
                </c:pt>
              </c:numCache>
            </c:numRef>
          </c:yVal>
          <c:smooth val="0"/>
        </c:ser>
        <c:axId val="13505067"/>
        <c:axId val="54436740"/>
      </c:scatterChart>
      <c:valAx>
        <c:axId val="13505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36740"/>
        <c:crosses val="autoZero"/>
        <c:crossBetween val="midCat"/>
        <c:dispUnits/>
      </c:valAx>
      <c:valAx>
        <c:axId val="54436740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350506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Arial"/>
                <a:ea typeface="Arial"/>
                <a:cs typeface="Arial"/>
              </a:rPr>
              <a:t>b5 - A1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SB_0bar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SB_0_bar!$B$26:$G$26</c:f>
              <c:numCache>
                <c:ptCount val="6"/>
                <c:pt idx="0">
                  <c:v>-0.375</c:v>
                </c:pt>
                <c:pt idx="1">
                  <c:v>-0.258</c:v>
                </c:pt>
                <c:pt idx="2">
                  <c:v>-0.305</c:v>
                </c:pt>
                <c:pt idx="3">
                  <c:v>-0.224</c:v>
                </c:pt>
                <c:pt idx="4">
                  <c:v>-0.0896</c:v>
                </c:pt>
                <c:pt idx="5">
                  <c:v>-0.3</c:v>
                </c:pt>
              </c:numCache>
            </c:numRef>
          </c:yVal>
          <c:smooth val="0"/>
        </c:ser>
        <c:ser>
          <c:idx val="0"/>
          <c:order val="1"/>
          <c:tx>
            <c:v>600bar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'600_bar'!$B$26:$G$26</c:f>
              <c:numCache>
                <c:ptCount val="6"/>
                <c:pt idx="0">
                  <c:v>-0.517</c:v>
                </c:pt>
                <c:pt idx="1">
                  <c:v>-0.396</c:v>
                </c:pt>
                <c:pt idx="2">
                  <c:v>-0.436</c:v>
                </c:pt>
                <c:pt idx="3">
                  <c:v>-0.35</c:v>
                </c:pt>
                <c:pt idx="4">
                  <c:v>-0.222</c:v>
                </c:pt>
                <c:pt idx="5">
                  <c:v>-0.447</c:v>
                </c:pt>
              </c:numCache>
            </c:numRef>
          </c:yVal>
          <c:smooth val="0"/>
        </c:ser>
        <c:ser>
          <c:idx val="0"/>
          <c:order val="2"/>
          <c:tx>
            <c:v>400bar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'400_bar'!$B$26:$G$26</c:f>
              <c:numCache>
                <c:ptCount val="6"/>
                <c:pt idx="0">
                  <c:v>-0.488</c:v>
                </c:pt>
                <c:pt idx="1">
                  <c:v>-0.34</c:v>
                </c:pt>
                <c:pt idx="2">
                  <c:v>-0.419</c:v>
                </c:pt>
                <c:pt idx="3">
                  <c:v>-0.336</c:v>
                </c:pt>
                <c:pt idx="4">
                  <c:v>-0.212</c:v>
                </c:pt>
                <c:pt idx="5">
                  <c:v>-0.408</c:v>
                </c:pt>
              </c:numCache>
            </c:numRef>
          </c:yVal>
          <c:smooth val="0"/>
        </c:ser>
        <c:ser>
          <c:idx val="0"/>
          <c:order val="3"/>
          <c:tx>
            <c:v>200bar</c:v>
          </c:tx>
          <c:spPr>
            <a:ln w="254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'200_bar'!$B$26:$G$26</c:f>
              <c:numCache>
                <c:ptCount val="6"/>
                <c:pt idx="0">
                  <c:v>-0.166</c:v>
                </c:pt>
                <c:pt idx="1">
                  <c:v>-0.0283</c:v>
                </c:pt>
                <c:pt idx="2">
                  <c:v>-0.166</c:v>
                </c:pt>
                <c:pt idx="3">
                  <c:v>-0.0725</c:v>
                </c:pt>
                <c:pt idx="4">
                  <c:v>-0.00861</c:v>
                </c:pt>
                <c:pt idx="5">
                  <c:v>-0.112</c:v>
                </c:pt>
              </c:numCache>
            </c:numRef>
          </c:yVal>
          <c:smooth val="0"/>
        </c:ser>
        <c:ser>
          <c:idx val="0"/>
          <c:order val="4"/>
          <c:tx>
            <c:v>0bar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0_bar!$B$26:$G$26</c:f>
              <c:numCache>
                <c:ptCount val="6"/>
                <c:pt idx="0">
                  <c:v>1.87</c:v>
                </c:pt>
                <c:pt idx="1">
                  <c:v>2.17</c:v>
                </c:pt>
                <c:pt idx="2">
                  <c:v>1.92</c:v>
                </c:pt>
                <c:pt idx="3">
                  <c:v>1.87</c:v>
                </c:pt>
                <c:pt idx="4">
                  <c:v>1.91</c:v>
                </c:pt>
                <c:pt idx="5">
                  <c:v>1.99</c:v>
                </c:pt>
              </c:numCache>
            </c:numRef>
          </c:yVal>
          <c:smooth val="0"/>
        </c:ser>
        <c:ser>
          <c:idx val="0"/>
          <c:order val="5"/>
          <c:tx>
            <c:v>Pre_Coll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Pre_Coll!$B$26:$G$26</c:f>
              <c:numCache>
                <c:ptCount val="6"/>
                <c:pt idx="0">
                  <c:v>2.261476</c:v>
                </c:pt>
                <c:pt idx="1">
                  <c:v>2.589094</c:v>
                </c:pt>
                <c:pt idx="2">
                  <c:v>2.327773</c:v>
                </c:pt>
                <c:pt idx="3">
                  <c:v>2.25904</c:v>
                </c:pt>
                <c:pt idx="4">
                  <c:v>2.332862</c:v>
                </c:pt>
                <c:pt idx="5">
                  <c:v>2.453516</c:v>
                </c:pt>
              </c:numCache>
            </c:numRef>
          </c:yVal>
          <c:smooth val="0"/>
        </c:ser>
        <c:axId val="20168613"/>
        <c:axId val="47299790"/>
      </c:scatterChart>
      <c:valAx>
        <c:axId val="2016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99790"/>
        <c:crosses val="autoZero"/>
        <c:crossBetween val="midCat"/>
        <c:dispUnits/>
      </c:valAx>
      <c:valAx>
        <c:axId val="47299790"/>
        <c:scaling>
          <c:orientation val="minMax"/>
          <c:max val="3.5"/>
          <c:min val="-1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2016861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Arial"/>
                <a:ea typeface="Arial"/>
                <a:cs typeface="Arial"/>
              </a:rPr>
              <a:t>b5 - A2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SB_0bar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SB_0_bar!$K$26:$P$26</c:f>
              <c:numCache>
                <c:ptCount val="6"/>
                <c:pt idx="0">
                  <c:v>0.171</c:v>
                </c:pt>
                <c:pt idx="1">
                  <c:v>0.134</c:v>
                </c:pt>
                <c:pt idx="2">
                  <c:v>-0.00854</c:v>
                </c:pt>
                <c:pt idx="3">
                  <c:v>0.323</c:v>
                </c:pt>
                <c:pt idx="4">
                  <c:v>0.232</c:v>
                </c:pt>
                <c:pt idx="5">
                  <c:v>0.169</c:v>
                </c:pt>
              </c:numCache>
            </c:numRef>
          </c:yVal>
          <c:smooth val="0"/>
        </c:ser>
        <c:ser>
          <c:idx val="0"/>
          <c:order val="1"/>
          <c:tx>
            <c:v>600bar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'600_bar'!$K$26:$P$26</c:f>
              <c:numCache>
                <c:ptCount val="6"/>
                <c:pt idx="0">
                  <c:v>0.0299</c:v>
                </c:pt>
                <c:pt idx="1">
                  <c:v>0.00892</c:v>
                </c:pt>
                <c:pt idx="2">
                  <c:v>-0.146</c:v>
                </c:pt>
                <c:pt idx="3">
                  <c:v>0.218</c:v>
                </c:pt>
                <c:pt idx="4">
                  <c:v>0.0976</c:v>
                </c:pt>
                <c:pt idx="5">
                  <c:v>0.0353</c:v>
                </c:pt>
              </c:numCache>
            </c:numRef>
          </c:yVal>
          <c:smooth val="0"/>
        </c:ser>
        <c:ser>
          <c:idx val="0"/>
          <c:order val="2"/>
          <c:tx>
            <c:v>400bar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'400_bar'!$K$26:$P$26</c:f>
              <c:numCache>
                <c:ptCount val="6"/>
                <c:pt idx="0">
                  <c:v>0.0859</c:v>
                </c:pt>
                <c:pt idx="1">
                  <c:v>0.097</c:v>
                </c:pt>
                <c:pt idx="2">
                  <c:v>-0.0775</c:v>
                </c:pt>
                <c:pt idx="3">
                  <c:v>0.238</c:v>
                </c:pt>
                <c:pt idx="4">
                  <c:v>0.128</c:v>
                </c:pt>
                <c:pt idx="5">
                  <c:v>0.109</c:v>
                </c:pt>
              </c:numCache>
            </c:numRef>
          </c:yVal>
          <c:smooth val="0"/>
        </c:ser>
        <c:ser>
          <c:idx val="0"/>
          <c:order val="3"/>
          <c:tx>
            <c:v>200bar</c:v>
          </c:tx>
          <c:spPr>
            <a:ln w="254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'200_bar'!$K$26:$P$26</c:f>
              <c:numCache>
                <c:ptCount val="6"/>
                <c:pt idx="0">
                  <c:v>0.438</c:v>
                </c:pt>
                <c:pt idx="1">
                  <c:v>0.487</c:v>
                </c:pt>
                <c:pt idx="2">
                  <c:v>0.356</c:v>
                </c:pt>
                <c:pt idx="3">
                  <c:v>0.612</c:v>
                </c:pt>
                <c:pt idx="4">
                  <c:v>0.488</c:v>
                </c:pt>
                <c:pt idx="5">
                  <c:v>0.511</c:v>
                </c:pt>
              </c:numCache>
            </c:numRef>
          </c:yVal>
          <c:smooth val="0"/>
        </c:ser>
        <c:ser>
          <c:idx val="0"/>
          <c:order val="4"/>
          <c:tx>
            <c:v>0bar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0_bar!$K$26:$P$26</c:f>
              <c:numCache>
                <c:ptCount val="6"/>
                <c:pt idx="0">
                  <c:v>2.5</c:v>
                </c:pt>
                <c:pt idx="1">
                  <c:v>2.59</c:v>
                </c:pt>
                <c:pt idx="2">
                  <c:v>2.54</c:v>
                </c:pt>
                <c:pt idx="3">
                  <c:v>2.68</c:v>
                </c:pt>
                <c:pt idx="4">
                  <c:v>2.64</c:v>
                </c:pt>
                <c:pt idx="5">
                  <c:v>2.62</c:v>
                </c:pt>
              </c:numCache>
            </c:numRef>
          </c:yVal>
          <c:smooth val="0"/>
        </c:ser>
        <c:ser>
          <c:idx val="0"/>
          <c:order val="5"/>
          <c:tx>
            <c:v>Pre_Coll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Pre_Coll!$K$26:$P$26</c:f>
              <c:numCache>
                <c:ptCount val="6"/>
                <c:pt idx="0">
                  <c:v>2.975638</c:v>
                </c:pt>
                <c:pt idx="1">
                  <c:v>3.077739</c:v>
                </c:pt>
                <c:pt idx="2">
                  <c:v>3.06325</c:v>
                </c:pt>
                <c:pt idx="3">
                  <c:v>3.180629</c:v>
                </c:pt>
                <c:pt idx="4">
                  <c:v>3.175712</c:v>
                </c:pt>
                <c:pt idx="5">
                  <c:v>3.136211</c:v>
                </c:pt>
              </c:numCache>
            </c:numRef>
          </c:yVal>
          <c:smooth val="0"/>
        </c:ser>
        <c:axId val="23044927"/>
        <c:axId val="6077752"/>
      </c:scatterChart>
      <c:valAx>
        <c:axId val="23044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7752"/>
        <c:crosses val="autoZero"/>
        <c:crossBetween val="midCat"/>
        <c:dispUnits/>
      </c:valAx>
      <c:valAx>
        <c:axId val="6077752"/>
        <c:scaling>
          <c:orientation val="minMax"/>
          <c:max val="3.5"/>
          <c:min val="-1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2304492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Arial"/>
                <a:ea typeface="Arial"/>
                <a:cs typeface="Arial"/>
              </a:rPr>
              <a:t>b4 - A1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SB_0bar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SB_0_bar!$B$25:$G$25</c:f>
              <c:numCache>
                <c:ptCount val="6"/>
                <c:pt idx="0">
                  <c:v>-0.137</c:v>
                </c:pt>
                <c:pt idx="1">
                  <c:v>-0.146</c:v>
                </c:pt>
                <c:pt idx="2">
                  <c:v>-0.0424</c:v>
                </c:pt>
                <c:pt idx="3">
                  <c:v>-0.131</c:v>
                </c:pt>
                <c:pt idx="4">
                  <c:v>-0.169</c:v>
                </c:pt>
                <c:pt idx="5">
                  <c:v>-0.229</c:v>
                </c:pt>
              </c:numCache>
            </c:numRef>
          </c:yVal>
          <c:smooth val="0"/>
        </c:ser>
        <c:ser>
          <c:idx val="0"/>
          <c:order val="1"/>
          <c:tx>
            <c:v>600bar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'600_bar'!$B$25:$G$25</c:f>
              <c:numCache>
                <c:ptCount val="6"/>
                <c:pt idx="0">
                  <c:v>0.176</c:v>
                </c:pt>
                <c:pt idx="1">
                  <c:v>0.297</c:v>
                </c:pt>
                <c:pt idx="2">
                  <c:v>0.335</c:v>
                </c:pt>
                <c:pt idx="3">
                  <c:v>0.173</c:v>
                </c:pt>
                <c:pt idx="4">
                  <c:v>0.193</c:v>
                </c:pt>
                <c:pt idx="5">
                  <c:v>0.0927</c:v>
                </c:pt>
              </c:numCache>
            </c:numRef>
          </c:yVal>
          <c:smooth val="0"/>
        </c:ser>
        <c:ser>
          <c:idx val="0"/>
          <c:order val="2"/>
          <c:tx>
            <c:v>400bar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'400_bar'!$B$25:$G$25</c:f>
              <c:numCache>
                <c:ptCount val="6"/>
                <c:pt idx="0">
                  <c:v>0.0812</c:v>
                </c:pt>
                <c:pt idx="1">
                  <c:v>0.23</c:v>
                </c:pt>
                <c:pt idx="2">
                  <c:v>0.251</c:v>
                </c:pt>
                <c:pt idx="3">
                  <c:v>0.0629</c:v>
                </c:pt>
                <c:pt idx="4">
                  <c:v>0.0802</c:v>
                </c:pt>
                <c:pt idx="5">
                  <c:v>-0.00171</c:v>
                </c:pt>
              </c:numCache>
            </c:numRef>
          </c:yVal>
          <c:smooth val="0"/>
        </c:ser>
        <c:ser>
          <c:idx val="0"/>
          <c:order val="3"/>
          <c:tx>
            <c:v>200bar</c:v>
          </c:tx>
          <c:spPr>
            <a:ln w="254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'200_bar'!$B$25:$G$25</c:f>
              <c:numCache>
                <c:ptCount val="6"/>
                <c:pt idx="0">
                  <c:v>0.0363</c:v>
                </c:pt>
                <c:pt idx="1">
                  <c:v>0.205</c:v>
                </c:pt>
                <c:pt idx="2">
                  <c:v>0.237</c:v>
                </c:pt>
                <c:pt idx="3">
                  <c:v>0.0392</c:v>
                </c:pt>
                <c:pt idx="4">
                  <c:v>-0.00865</c:v>
                </c:pt>
                <c:pt idx="5">
                  <c:v>-0.0783</c:v>
                </c:pt>
              </c:numCache>
            </c:numRef>
          </c:yVal>
          <c:smooth val="0"/>
        </c:ser>
        <c:ser>
          <c:idx val="0"/>
          <c:order val="4"/>
          <c:tx>
            <c:v>0bar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0_bar!$B$25:$G$25</c:f>
              <c:numCache>
                <c:ptCount val="6"/>
                <c:pt idx="0">
                  <c:v>-0.452</c:v>
                </c:pt>
                <c:pt idx="1">
                  <c:v>-0.228</c:v>
                </c:pt>
                <c:pt idx="2">
                  <c:v>-0.311</c:v>
                </c:pt>
                <c:pt idx="3">
                  <c:v>-0.21</c:v>
                </c:pt>
                <c:pt idx="4">
                  <c:v>-0.327</c:v>
                </c:pt>
                <c:pt idx="5">
                  <c:v>-0.388</c:v>
                </c:pt>
              </c:numCache>
            </c:numRef>
          </c:yVal>
          <c:smooth val="0"/>
        </c:ser>
        <c:ser>
          <c:idx val="0"/>
          <c:order val="5"/>
          <c:tx>
            <c:v>Pre_Coll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Pre_Coll!$B$25:$G$25</c:f>
              <c:numCache>
                <c:ptCount val="6"/>
                <c:pt idx="0">
                  <c:v>-0.3989996</c:v>
                </c:pt>
                <c:pt idx="1">
                  <c:v>-0.1441191</c:v>
                </c:pt>
                <c:pt idx="2">
                  <c:v>-0.2742526</c:v>
                </c:pt>
                <c:pt idx="3">
                  <c:v>-0.1636726</c:v>
                </c:pt>
                <c:pt idx="4">
                  <c:v>-0.2906078</c:v>
                </c:pt>
                <c:pt idx="5">
                  <c:v>-0.5282779</c:v>
                </c:pt>
              </c:numCache>
            </c:numRef>
          </c:yVal>
          <c:smooth val="0"/>
        </c:ser>
        <c:axId val="54699769"/>
        <c:axId val="22535874"/>
      </c:scatterChart>
      <c:valAx>
        <c:axId val="54699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35874"/>
        <c:crosses val="autoZero"/>
        <c:crossBetween val="midCat"/>
        <c:dispUnits/>
      </c:valAx>
      <c:valAx>
        <c:axId val="22535874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5469976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Arial"/>
                <a:ea typeface="Arial"/>
                <a:cs typeface="Arial"/>
              </a:rPr>
              <a:t>b4 - A2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SB_0bar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SB_0_bar!$K$25:$P$25</c:f>
              <c:numCache>
                <c:ptCount val="6"/>
                <c:pt idx="0">
                  <c:v>0.146</c:v>
                </c:pt>
                <c:pt idx="1">
                  <c:v>0.134</c:v>
                </c:pt>
                <c:pt idx="2">
                  <c:v>0.113</c:v>
                </c:pt>
                <c:pt idx="3">
                  <c:v>0.177</c:v>
                </c:pt>
                <c:pt idx="4">
                  <c:v>0.171</c:v>
                </c:pt>
                <c:pt idx="5">
                  <c:v>0.011</c:v>
                </c:pt>
              </c:numCache>
            </c:numRef>
          </c:yVal>
          <c:smooth val="0"/>
        </c:ser>
        <c:ser>
          <c:idx val="0"/>
          <c:order val="1"/>
          <c:tx>
            <c:v>600bar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'600_bar'!$K$25:$P$25</c:f>
              <c:numCache>
                <c:ptCount val="6"/>
                <c:pt idx="0">
                  <c:v>-0.0918</c:v>
                </c:pt>
                <c:pt idx="1">
                  <c:v>-0.293</c:v>
                </c:pt>
                <c:pt idx="2">
                  <c:v>-0.204</c:v>
                </c:pt>
                <c:pt idx="3">
                  <c:v>-0.0636</c:v>
                </c:pt>
                <c:pt idx="4">
                  <c:v>-0.0994</c:v>
                </c:pt>
                <c:pt idx="5">
                  <c:v>-0.218</c:v>
                </c:pt>
              </c:numCache>
            </c:numRef>
          </c:yVal>
          <c:smooth val="0"/>
        </c:ser>
        <c:ser>
          <c:idx val="0"/>
          <c:order val="2"/>
          <c:tx>
            <c:v>400bar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'400_bar'!$K$25:$P$25</c:f>
              <c:numCache>
                <c:ptCount val="6"/>
                <c:pt idx="0">
                  <c:v>-0.017</c:v>
                </c:pt>
                <c:pt idx="1">
                  <c:v>-0.231</c:v>
                </c:pt>
                <c:pt idx="2">
                  <c:v>-0.127</c:v>
                </c:pt>
                <c:pt idx="3">
                  <c:v>0.0779</c:v>
                </c:pt>
                <c:pt idx="4">
                  <c:v>0.00404</c:v>
                </c:pt>
                <c:pt idx="5">
                  <c:v>-0.0996</c:v>
                </c:pt>
              </c:numCache>
            </c:numRef>
          </c:yVal>
          <c:smooth val="0"/>
        </c:ser>
        <c:ser>
          <c:idx val="0"/>
          <c:order val="3"/>
          <c:tx>
            <c:v>200bar</c:v>
          </c:tx>
          <c:spPr>
            <a:ln w="254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'200_bar'!$K$25:$P$25</c:f>
              <c:numCache>
                <c:ptCount val="6"/>
                <c:pt idx="0">
                  <c:v>0.0492</c:v>
                </c:pt>
                <c:pt idx="1">
                  <c:v>-0.116</c:v>
                </c:pt>
                <c:pt idx="2">
                  <c:v>-0.104</c:v>
                </c:pt>
                <c:pt idx="3">
                  <c:v>0.136</c:v>
                </c:pt>
                <c:pt idx="4">
                  <c:v>0.0247</c:v>
                </c:pt>
                <c:pt idx="5">
                  <c:v>-0.00324</c:v>
                </c:pt>
              </c:numCache>
            </c:numRef>
          </c:yVal>
          <c:smooth val="0"/>
        </c:ser>
        <c:ser>
          <c:idx val="0"/>
          <c:order val="4"/>
          <c:tx>
            <c:v>0bar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0_bar!$K$25:$P$25</c:f>
              <c:numCache>
                <c:ptCount val="6"/>
                <c:pt idx="0">
                  <c:v>0.189</c:v>
                </c:pt>
                <c:pt idx="1">
                  <c:v>0.311</c:v>
                </c:pt>
                <c:pt idx="2">
                  <c:v>0.265</c:v>
                </c:pt>
                <c:pt idx="3">
                  <c:v>0.229</c:v>
                </c:pt>
                <c:pt idx="4">
                  <c:v>0.171</c:v>
                </c:pt>
                <c:pt idx="5">
                  <c:v>0.0509</c:v>
                </c:pt>
              </c:numCache>
            </c:numRef>
          </c:yVal>
          <c:smooth val="0"/>
        </c:ser>
        <c:ser>
          <c:idx val="0"/>
          <c:order val="5"/>
          <c:tx>
            <c:v>Pre_Coll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Pre_Coll!$K$25:$P$25</c:f>
              <c:numCache>
                <c:ptCount val="6"/>
                <c:pt idx="0">
                  <c:v>0.04635051</c:v>
                </c:pt>
                <c:pt idx="1">
                  <c:v>0.3392747</c:v>
                </c:pt>
                <c:pt idx="2">
                  <c:v>0.234173</c:v>
                </c:pt>
                <c:pt idx="3">
                  <c:v>0.05952775</c:v>
                </c:pt>
                <c:pt idx="4">
                  <c:v>0.1036904</c:v>
                </c:pt>
                <c:pt idx="5">
                  <c:v>-0.2406137</c:v>
                </c:pt>
              </c:numCache>
            </c:numRef>
          </c:yVal>
          <c:smooth val="0"/>
        </c:ser>
        <c:axId val="1496275"/>
        <c:axId val="13466476"/>
      </c:scatterChart>
      <c:valAx>
        <c:axId val="1496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66476"/>
        <c:crosses val="autoZero"/>
        <c:crossBetween val="midCat"/>
        <c:dispUnits/>
      </c:valAx>
      <c:valAx>
        <c:axId val="13466476"/>
        <c:scaling>
          <c:orientation val="minMax"/>
          <c:max val="0.4"/>
          <c:min val="-0.6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149627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Arial"/>
                <a:ea typeface="Arial"/>
                <a:cs typeface="Arial"/>
              </a:rPr>
              <a:t>a2 - A1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SB_0_bar!$B$40:$G$40</c:f>
              <c:numCache>
                <c:ptCount val="6"/>
                <c:pt idx="0">
                  <c:v>-1.37</c:v>
                </c:pt>
                <c:pt idx="1">
                  <c:v>-2.79</c:v>
                </c:pt>
                <c:pt idx="2">
                  <c:v>-2.46</c:v>
                </c:pt>
                <c:pt idx="3">
                  <c:v>-1.65</c:v>
                </c:pt>
                <c:pt idx="4">
                  <c:v>-1.44</c:v>
                </c:pt>
                <c:pt idx="5">
                  <c:v>-0.582</c:v>
                </c:pt>
              </c:numCache>
            </c:numRef>
          </c:yVal>
          <c:smooth val="0"/>
        </c:ser>
        <c:ser>
          <c:idx val="0"/>
          <c:order val="1"/>
          <c:tx>
            <c:v>600bar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'600_bar'!$B$40:$G$40</c:f>
              <c:numCache>
                <c:ptCount val="6"/>
                <c:pt idx="0">
                  <c:v>-1.31</c:v>
                </c:pt>
                <c:pt idx="1">
                  <c:v>-2.42</c:v>
                </c:pt>
                <c:pt idx="2">
                  <c:v>-2.18</c:v>
                </c:pt>
                <c:pt idx="3">
                  <c:v>-1.45</c:v>
                </c:pt>
                <c:pt idx="4">
                  <c:v>-0.964</c:v>
                </c:pt>
                <c:pt idx="5">
                  <c:v>-0.16</c:v>
                </c:pt>
              </c:numCache>
            </c:numRef>
          </c:yVal>
          <c:smooth val="0"/>
        </c:ser>
        <c:ser>
          <c:idx val="0"/>
          <c:order val="2"/>
          <c:tx>
            <c:v>400bar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'400_bar'!$B$40:$G$40</c:f>
              <c:numCache>
                <c:ptCount val="6"/>
                <c:pt idx="0">
                  <c:v>-1.69</c:v>
                </c:pt>
                <c:pt idx="1">
                  <c:v>-2.66</c:v>
                </c:pt>
                <c:pt idx="2">
                  <c:v>-2.18</c:v>
                </c:pt>
                <c:pt idx="3">
                  <c:v>-1.56</c:v>
                </c:pt>
                <c:pt idx="4">
                  <c:v>-1.36</c:v>
                </c:pt>
                <c:pt idx="5">
                  <c:v>-0.424</c:v>
                </c:pt>
              </c:numCache>
            </c:numRef>
          </c:yVal>
          <c:smooth val="0"/>
        </c:ser>
        <c:ser>
          <c:idx val="0"/>
          <c:order val="3"/>
          <c:tx>
            <c:v>200bar</c:v>
          </c:tx>
          <c:spPr>
            <a:ln w="254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'200_bar'!$B$40:$G$40</c:f>
              <c:numCache>
                <c:ptCount val="6"/>
                <c:pt idx="0">
                  <c:v>-2.46</c:v>
                </c:pt>
                <c:pt idx="1">
                  <c:v>-3.34</c:v>
                </c:pt>
                <c:pt idx="2">
                  <c:v>-2.49</c:v>
                </c:pt>
                <c:pt idx="3">
                  <c:v>-1.85</c:v>
                </c:pt>
                <c:pt idx="4">
                  <c:v>-1.88</c:v>
                </c:pt>
                <c:pt idx="5">
                  <c:v>-1.2</c:v>
                </c:pt>
              </c:numCache>
            </c:numRef>
          </c:yVal>
          <c:smooth val="0"/>
        </c:ser>
        <c:ser>
          <c:idx val="0"/>
          <c:order val="4"/>
          <c:tx>
            <c:v>0bar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0_bar!$B$40:$G$40</c:f>
              <c:numCache>
                <c:ptCount val="6"/>
                <c:pt idx="0">
                  <c:v>-5.09</c:v>
                </c:pt>
                <c:pt idx="1">
                  <c:v>-5.05</c:v>
                </c:pt>
                <c:pt idx="2">
                  <c:v>-4.82</c:v>
                </c:pt>
                <c:pt idx="3">
                  <c:v>-3.71</c:v>
                </c:pt>
                <c:pt idx="4">
                  <c:v>-3.67</c:v>
                </c:pt>
                <c:pt idx="5">
                  <c:v>-3.83</c:v>
                </c:pt>
              </c:numCache>
            </c:numRef>
          </c:yVal>
          <c:smooth val="0"/>
        </c:ser>
        <c:ser>
          <c:idx val="0"/>
          <c:order val="5"/>
          <c:tx>
            <c:v>Pre_Coll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SB_0_bar!$B$21:$G$21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Pre_Coll!$B$40:$G$40</c:f>
              <c:numCache>
                <c:ptCount val="6"/>
                <c:pt idx="0">
                  <c:v>-6.781768</c:v>
                </c:pt>
                <c:pt idx="1">
                  <c:v>-5.130345</c:v>
                </c:pt>
                <c:pt idx="2">
                  <c:v>-4.282543</c:v>
                </c:pt>
                <c:pt idx="3">
                  <c:v>-4.152206</c:v>
                </c:pt>
                <c:pt idx="4">
                  <c:v>-4.047265</c:v>
                </c:pt>
                <c:pt idx="5">
                  <c:v>-4.743278</c:v>
                </c:pt>
              </c:numCache>
            </c:numRef>
          </c:yVal>
          <c:smooth val="0"/>
        </c:ser>
        <c:axId val="54089421"/>
        <c:axId val="17042742"/>
      </c:scatterChart>
      <c:valAx>
        <c:axId val="54089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42742"/>
        <c:crosses val="autoZero"/>
        <c:crossBetween val="midCat"/>
        <c:dispUnits/>
      </c:valAx>
      <c:valAx>
        <c:axId val="17042742"/>
        <c:scaling>
          <c:orientation val="minMax"/>
          <c:max val="2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408942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180975</xdr:colOff>
      <xdr:row>1</xdr:row>
      <xdr:rowOff>66675</xdr:rowOff>
    </xdr:from>
    <xdr:to>
      <xdr:col>32</xdr:col>
      <xdr:colOff>590550</xdr:colOff>
      <xdr:row>25</xdr:row>
      <xdr:rowOff>123825</xdr:rowOff>
    </xdr:to>
    <xdr:graphicFrame>
      <xdr:nvGraphicFramePr>
        <xdr:cNvPr id="1" name="Chart 2"/>
        <xdr:cNvGraphicFramePr/>
      </xdr:nvGraphicFramePr>
      <xdr:xfrm>
        <a:off x="15516225" y="266700"/>
        <a:ext cx="58959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295275</xdr:colOff>
      <xdr:row>0</xdr:row>
      <xdr:rowOff>142875</xdr:rowOff>
    </xdr:from>
    <xdr:to>
      <xdr:col>43</xdr:col>
      <xdr:colOff>104775</xdr:colOff>
      <xdr:row>25</xdr:row>
      <xdr:rowOff>9525</xdr:rowOff>
    </xdr:to>
    <xdr:graphicFrame>
      <xdr:nvGraphicFramePr>
        <xdr:cNvPr id="2" name="Chart 3"/>
        <xdr:cNvGraphicFramePr/>
      </xdr:nvGraphicFramePr>
      <xdr:xfrm>
        <a:off x="21726525" y="142875"/>
        <a:ext cx="590550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190500</xdr:colOff>
      <xdr:row>26</xdr:row>
      <xdr:rowOff>28575</xdr:rowOff>
    </xdr:from>
    <xdr:to>
      <xdr:col>32</xdr:col>
      <xdr:colOff>600075</xdr:colOff>
      <xdr:row>50</xdr:row>
      <xdr:rowOff>47625</xdr:rowOff>
    </xdr:to>
    <xdr:graphicFrame>
      <xdr:nvGraphicFramePr>
        <xdr:cNvPr id="3" name="Chart 4"/>
        <xdr:cNvGraphicFramePr/>
      </xdr:nvGraphicFramePr>
      <xdr:xfrm>
        <a:off x="15525750" y="4276725"/>
        <a:ext cx="5895975" cy="3971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33</xdr:col>
      <xdr:colOff>304800</xdr:colOff>
      <xdr:row>26</xdr:row>
      <xdr:rowOff>28575</xdr:rowOff>
    </xdr:from>
    <xdr:to>
      <xdr:col>43</xdr:col>
      <xdr:colOff>114300</xdr:colOff>
      <xdr:row>50</xdr:row>
      <xdr:rowOff>57150</xdr:rowOff>
    </xdr:to>
    <xdr:graphicFrame>
      <xdr:nvGraphicFramePr>
        <xdr:cNvPr id="4" name="Chart 5"/>
        <xdr:cNvGraphicFramePr/>
      </xdr:nvGraphicFramePr>
      <xdr:xfrm>
        <a:off x="21736050" y="4276725"/>
        <a:ext cx="5905500" cy="3981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23</xdr:col>
      <xdr:colOff>228600</xdr:colOff>
      <xdr:row>77</xdr:row>
      <xdr:rowOff>0</xdr:rowOff>
    </xdr:from>
    <xdr:to>
      <xdr:col>33</xdr:col>
      <xdr:colOff>28575</xdr:colOff>
      <xdr:row>101</xdr:row>
      <xdr:rowOff>19050</xdr:rowOff>
    </xdr:to>
    <xdr:graphicFrame>
      <xdr:nvGraphicFramePr>
        <xdr:cNvPr id="5" name="Chart 6"/>
        <xdr:cNvGraphicFramePr/>
      </xdr:nvGraphicFramePr>
      <xdr:xfrm>
        <a:off x="15563850" y="12582525"/>
        <a:ext cx="5895975" cy="3924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33</xdr:col>
      <xdr:colOff>342900</xdr:colOff>
      <xdr:row>77</xdr:row>
      <xdr:rowOff>0</xdr:rowOff>
    </xdr:from>
    <xdr:to>
      <xdr:col>43</xdr:col>
      <xdr:colOff>152400</xdr:colOff>
      <xdr:row>101</xdr:row>
      <xdr:rowOff>28575</xdr:rowOff>
    </xdr:to>
    <xdr:graphicFrame>
      <xdr:nvGraphicFramePr>
        <xdr:cNvPr id="6" name="Chart 7"/>
        <xdr:cNvGraphicFramePr/>
      </xdr:nvGraphicFramePr>
      <xdr:xfrm>
        <a:off x="21774150" y="12582525"/>
        <a:ext cx="5905500" cy="3933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23</xdr:col>
      <xdr:colOff>200025</xdr:colOff>
      <xdr:row>51</xdr:row>
      <xdr:rowOff>123825</xdr:rowOff>
    </xdr:from>
    <xdr:to>
      <xdr:col>33</xdr:col>
      <xdr:colOff>0</xdr:colOff>
      <xdr:row>75</xdr:row>
      <xdr:rowOff>142875</xdr:rowOff>
    </xdr:to>
    <xdr:graphicFrame>
      <xdr:nvGraphicFramePr>
        <xdr:cNvPr id="7" name="Chart 8"/>
        <xdr:cNvGraphicFramePr/>
      </xdr:nvGraphicFramePr>
      <xdr:xfrm>
        <a:off x="15535275" y="8486775"/>
        <a:ext cx="5895975" cy="3905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33</xdr:col>
      <xdr:colOff>314325</xdr:colOff>
      <xdr:row>51</xdr:row>
      <xdr:rowOff>123825</xdr:rowOff>
    </xdr:from>
    <xdr:to>
      <xdr:col>43</xdr:col>
      <xdr:colOff>123825</xdr:colOff>
      <xdr:row>75</xdr:row>
      <xdr:rowOff>152400</xdr:rowOff>
    </xdr:to>
    <xdr:graphicFrame>
      <xdr:nvGraphicFramePr>
        <xdr:cNvPr id="8" name="Chart 9"/>
        <xdr:cNvGraphicFramePr/>
      </xdr:nvGraphicFramePr>
      <xdr:xfrm>
        <a:off x="21745575" y="8486775"/>
        <a:ext cx="5905500" cy="3914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44</xdr:col>
      <xdr:colOff>28575</xdr:colOff>
      <xdr:row>0</xdr:row>
      <xdr:rowOff>104775</xdr:rowOff>
    </xdr:from>
    <xdr:to>
      <xdr:col>53</xdr:col>
      <xdr:colOff>438150</xdr:colOff>
      <xdr:row>24</xdr:row>
      <xdr:rowOff>123825</xdr:rowOff>
    </xdr:to>
    <xdr:graphicFrame>
      <xdr:nvGraphicFramePr>
        <xdr:cNvPr id="9" name="Chart 10"/>
        <xdr:cNvGraphicFramePr/>
      </xdr:nvGraphicFramePr>
      <xdr:xfrm>
        <a:off x="28165425" y="104775"/>
        <a:ext cx="5895975" cy="3943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54</xdr:col>
      <xdr:colOff>142875</xdr:colOff>
      <xdr:row>0</xdr:row>
      <xdr:rowOff>104775</xdr:rowOff>
    </xdr:from>
    <xdr:to>
      <xdr:col>63</xdr:col>
      <xdr:colOff>561975</xdr:colOff>
      <xdr:row>24</xdr:row>
      <xdr:rowOff>133350</xdr:rowOff>
    </xdr:to>
    <xdr:graphicFrame>
      <xdr:nvGraphicFramePr>
        <xdr:cNvPr id="10" name="Chart 11"/>
        <xdr:cNvGraphicFramePr/>
      </xdr:nvGraphicFramePr>
      <xdr:xfrm>
        <a:off x="34375725" y="104775"/>
        <a:ext cx="5905500" cy="3952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44</xdr:col>
      <xdr:colOff>47625</xdr:colOff>
      <xdr:row>26</xdr:row>
      <xdr:rowOff>47625</xdr:rowOff>
    </xdr:from>
    <xdr:to>
      <xdr:col>53</xdr:col>
      <xdr:colOff>457200</xdr:colOff>
      <xdr:row>50</xdr:row>
      <xdr:rowOff>66675</xdr:rowOff>
    </xdr:to>
    <xdr:graphicFrame>
      <xdr:nvGraphicFramePr>
        <xdr:cNvPr id="11" name="Chart 12"/>
        <xdr:cNvGraphicFramePr/>
      </xdr:nvGraphicFramePr>
      <xdr:xfrm>
        <a:off x="28184475" y="4295775"/>
        <a:ext cx="5895975" cy="3971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54</xdr:col>
      <xdr:colOff>161925</xdr:colOff>
      <xdr:row>26</xdr:row>
      <xdr:rowOff>47625</xdr:rowOff>
    </xdr:from>
    <xdr:to>
      <xdr:col>63</xdr:col>
      <xdr:colOff>581025</xdr:colOff>
      <xdr:row>50</xdr:row>
      <xdr:rowOff>76200</xdr:rowOff>
    </xdr:to>
    <xdr:graphicFrame>
      <xdr:nvGraphicFramePr>
        <xdr:cNvPr id="12" name="Chart 13"/>
        <xdr:cNvGraphicFramePr/>
      </xdr:nvGraphicFramePr>
      <xdr:xfrm>
        <a:off x="34394775" y="4295775"/>
        <a:ext cx="5905500" cy="39814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44</xdr:col>
      <xdr:colOff>28575</xdr:colOff>
      <xdr:row>51</xdr:row>
      <xdr:rowOff>142875</xdr:rowOff>
    </xdr:from>
    <xdr:to>
      <xdr:col>53</xdr:col>
      <xdr:colOff>438150</xdr:colOff>
      <xdr:row>76</xdr:row>
      <xdr:rowOff>0</xdr:rowOff>
    </xdr:to>
    <xdr:graphicFrame>
      <xdr:nvGraphicFramePr>
        <xdr:cNvPr id="13" name="Chart 14"/>
        <xdr:cNvGraphicFramePr/>
      </xdr:nvGraphicFramePr>
      <xdr:xfrm>
        <a:off x="28165425" y="8505825"/>
        <a:ext cx="5895975" cy="3905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54</xdr:col>
      <xdr:colOff>142875</xdr:colOff>
      <xdr:row>51</xdr:row>
      <xdr:rowOff>142875</xdr:rowOff>
    </xdr:from>
    <xdr:to>
      <xdr:col>63</xdr:col>
      <xdr:colOff>561975</xdr:colOff>
      <xdr:row>76</xdr:row>
      <xdr:rowOff>9525</xdr:rowOff>
    </xdr:to>
    <xdr:graphicFrame>
      <xdr:nvGraphicFramePr>
        <xdr:cNvPr id="14" name="Chart 15"/>
        <xdr:cNvGraphicFramePr/>
      </xdr:nvGraphicFramePr>
      <xdr:xfrm>
        <a:off x="34375725" y="8505825"/>
        <a:ext cx="5905500" cy="39147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44</xdr:col>
      <xdr:colOff>38100</xdr:colOff>
      <xdr:row>77</xdr:row>
      <xdr:rowOff>38100</xdr:rowOff>
    </xdr:from>
    <xdr:to>
      <xdr:col>53</xdr:col>
      <xdr:colOff>447675</xdr:colOff>
      <xdr:row>101</xdr:row>
      <xdr:rowOff>57150</xdr:rowOff>
    </xdr:to>
    <xdr:graphicFrame>
      <xdr:nvGraphicFramePr>
        <xdr:cNvPr id="15" name="Chart 16"/>
        <xdr:cNvGraphicFramePr/>
      </xdr:nvGraphicFramePr>
      <xdr:xfrm>
        <a:off x="28174950" y="12620625"/>
        <a:ext cx="5895975" cy="39243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54</xdr:col>
      <xdr:colOff>152400</xdr:colOff>
      <xdr:row>77</xdr:row>
      <xdr:rowOff>38100</xdr:rowOff>
    </xdr:from>
    <xdr:to>
      <xdr:col>63</xdr:col>
      <xdr:colOff>571500</xdr:colOff>
      <xdr:row>101</xdr:row>
      <xdr:rowOff>66675</xdr:rowOff>
    </xdr:to>
    <xdr:graphicFrame>
      <xdr:nvGraphicFramePr>
        <xdr:cNvPr id="16" name="Chart 17"/>
        <xdr:cNvGraphicFramePr/>
      </xdr:nvGraphicFramePr>
      <xdr:xfrm>
        <a:off x="34385250" y="12620625"/>
        <a:ext cx="5905500" cy="39338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23</xdr:col>
      <xdr:colOff>0</xdr:colOff>
      <xdr:row>102</xdr:row>
      <xdr:rowOff>0</xdr:rowOff>
    </xdr:from>
    <xdr:to>
      <xdr:col>32</xdr:col>
      <xdr:colOff>419100</xdr:colOff>
      <xdr:row>126</xdr:row>
      <xdr:rowOff>47625</xdr:rowOff>
    </xdr:to>
    <xdr:graphicFrame>
      <xdr:nvGraphicFramePr>
        <xdr:cNvPr id="17" name="Chart 98"/>
        <xdr:cNvGraphicFramePr/>
      </xdr:nvGraphicFramePr>
      <xdr:xfrm>
        <a:off x="15335250" y="16649700"/>
        <a:ext cx="5905500" cy="39338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33</xdr:col>
      <xdr:colOff>390525</xdr:colOff>
      <xdr:row>102</xdr:row>
      <xdr:rowOff>9525</xdr:rowOff>
    </xdr:from>
    <xdr:to>
      <xdr:col>43</xdr:col>
      <xdr:colOff>209550</xdr:colOff>
      <xdr:row>126</xdr:row>
      <xdr:rowOff>66675</xdr:rowOff>
    </xdr:to>
    <xdr:graphicFrame>
      <xdr:nvGraphicFramePr>
        <xdr:cNvPr id="18" name="Chart 99"/>
        <xdr:cNvGraphicFramePr/>
      </xdr:nvGraphicFramePr>
      <xdr:xfrm>
        <a:off x="21821775" y="16659225"/>
        <a:ext cx="5915025" cy="39433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ellesia\Local%20Settings\Temporary%20Internet%20Files\OLK9D2\HCMB__A001-02000123_C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9">
        <row r="35">
          <cell r="P35">
            <v>0.018953658168176808</v>
          </cell>
          <cell r="Q35">
            <v>0.020190496888953288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DY91"/>
  <sheetViews>
    <sheetView showGridLines="0" zoomScale="75" zoomScaleNormal="75" workbookViewId="0" topLeftCell="A1">
      <selection activeCell="B23" sqref="B23:G23"/>
    </sheetView>
  </sheetViews>
  <sheetFormatPr defaultColWidth="9.140625" defaultRowHeight="12.75"/>
  <cols>
    <col min="1" max="1" width="15.28125" style="1" bestFit="1" customWidth="1"/>
    <col min="2" max="2" width="9.57421875" style="1" customWidth="1"/>
    <col min="3" max="3" width="11.57421875" style="1" bestFit="1" customWidth="1"/>
    <col min="4" max="7" width="10.421875" style="1" bestFit="1" customWidth="1"/>
    <col min="8" max="8" width="9.57421875" style="1" bestFit="1" customWidth="1"/>
    <col min="9" max="12" width="10.421875" style="1" bestFit="1" customWidth="1"/>
    <col min="13" max="14" width="9.57421875" style="1" bestFit="1" customWidth="1"/>
    <col min="15" max="17" width="10.421875" style="1" bestFit="1" customWidth="1"/>
    <col min="18" max="19" width="9.57421875" style="1" bestFit="1" customWidth="1"/>
    <col min="20" max="21" width="10.421875" style="1" bestFit="1" customWidth="1"/>
    <col min="22" max="22" width="13.28125" style="1" bestFit="1" customWidth="1"/>
    <col min="23" max="23" width="9.140625" style="1" customWidth="1"/>
    <col min="24" max="24" width="15.28125" style="1" bestFit="1" customWidth="1"/>
    <col min="25" max="25" width="10.421875" style="1" bestFit="1" customWidth="1"/>
    <col min="26" max="26" width="13.8515625" style="1" bestFit="1" customWidth="1"/>
    <col min="27" max="30" width="10.421875" style="1" bestFit="1" customWidth="1"/>
    <col min="31" max="32" width="9.57421875" style="1" bestFit="1" customWidth="1"/>
    <col min="33" max="36" width="10.421875" style="1" bestFit="1" customWidth="1"/>
    <col min="37" max="37" width="9.57421875" style="1" bestFit="1" customWidth="1"/>
    <col min="38" max="43" width="10.421875" style="1" bestFit="1" customWidth="1"/>
    <col min="44" max="51" width="10.421875" style="1" customWidth="1"/>
    <col min="52" max="52" width="10.421875" style="1" bestFit="1" customWidth="1"/>
    <col min="53" max="53" width="13.28125" style="1" bestFit="1" customWidth="1"/>
    <col min="54" max="16384" width="9.140625" style="1" customWidth="1"/>
  </cols>
  <sheetData>
    <row r="1" spans="1:23" ht="13.5" thickBot="1">
      <c r="A1" s="207" t="s">
        <v>0</v>
      </c>
      <c r="B1" s="208"/>
      <c r="C1" s="216" t="str">
        <f>C2&amp;"-0"&amp;I2&amp;"_cc.xls"</f>
        <v>HCMB__A001-02123PreSpinatura_cc.xls</v>
      </c>
      <c r="D1" s="216"/>
      <c r="E1" s="216"/>
      <c r="F1" s="216"/>
      <c r="G1" s="216"/>
      <c r="H1" s="216"/>
      <c r="I1" s="216"/>
      <c r="J1" s="216"/>
      <c r="K1" s="217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72" ht="13.5" thickBot="1">
      <c r="A2" s="188" t="s">
        <v>1</v>
      </c>
      <c r="B2" s="189"/>
      <c r="C2" s="167" t="s">
        <v>2</v>
      </c>
      <c r="D2" s="167"/>
      <c r="E2" s="167"/>
      <c r="F2" s="189" t="s">
        <v>3</v>
      </c>
      <c r="G2" s="189"/>
      <c r="H2" s="189"/>
      <c r="I2" s="229" t="s">
        <v>120</v>
      </c>
      <c r="J2" s="229"/>
      <c r="K2" s="230"/>
      <c r="L2" s="8"/>
      <c r="M2" s="9"/>
      <c r="N2" s="8"/>
      <c r="O2" s="8"/>
      <c r="P2" s="8"/>
      <c r="Q2" s="8"/>
      <c r="R2" s="8"/>
      <c r="S2" s="8"/>
      <c r="T2" s="112"/>
      <c r="U2" s="113" t="s">
        <v>4</v>
      </c>
      <c r="V2" s="9"/>
      <c r="W2" s="9"/>
      <c r="BJ2" s="215" t="s">
        <v>0</v>
      </c>
      <c r="BK2" s="170"/>
      <c r="BL2" s="216" t="str">
        <f>BL3&amp;"-0"&amp;BR3&amp;"_cc.xls"</f>
        <v>HCMB__A001-02123PreSpinatura_cc.xls</v>
      </c>
      <c r="BM2" s="216"/>
      <c r="BN2" s="216"/>
      <c r="BO2" s="216"/>
      <c r="BP2" s="216"/>
      <c r="BQ2" s="216"/>
      <c r="BR2" s="216"/>
      <c r="BS2" s="216"/>
      <c r="BT2" s="217"/>
    </row>
    <row r="3" spans="1:82" ht="13.5" thickBot="1">
      <c r="A3" s="188" t="s">
        <v>5</v>
      </c>
      <c r="B3" s="189"/>
      <c r="C3" s="167" t="s">
        <v>6</v>
      </c>
      <c r="D3" s="167"/>
      <c r="E3" s="167"/>
      <c r="F3" s="167"/>
      <c r="G3" s="167"/>
      <c r="H3" s="167"/>
      <c r="I3" s="167"/>
      <c r="J3" s="167"/>
      <c r="K3" s="186"/>
      <c r="L3" s="8"/>
      <c r="M3" s="8"/>
      <c r="N3" s="8"/>
      <c r="O3" s="8"/>
      <c r="P3" s="8"/>
      <c r="Q3" s="8"/>
      <c r="R3" s="8"/>
      <c r="S3" s="8"/>
      <c r="T3" s="10" t="s">
        <v>7</v>
      </c>
      <c r="U3" s="11">
        <v>1</v>
      </c>
      <c r="V3" s="9"/>
      <c r="W3" s="9"/>
      <c r="BJ3" s="161" t="s">
        <v>1</v>
      </c>
      <c r="BK3" s="159"/>
      <c r="BL3" s="218" t="s">
        <v>2</v>
      </c>
      <c r="BM3" s="218"/>
      <c r="BN3" s="218"/>
      <c r="BO3" s="159" t="s">
        <v>3</v>
      </c>
      <c r="BP3" s="159"/>
      <c r="BQ3" s="159"/>
      <c r="BR3" s="219" t="s">
        <v>120</v>
      </c>
      <c r="BS3" s="219"/>
      <c r="BT3" s="220"/>
      <c r="BU3" s="3"/>
      <c r="BW3" s="3"/>
      <c r="BX3" s="3"/>
      <c r="BY3" s="3"/>
      <c r="BZ3" s="3"/>
      <c r="CA3" s="3"/>
      <c r="CB3" s="3"/>
      <c r="CC3" s="4"/>
      <c r="CD3" s="5" t="s">
        <v>4</v>
      </c>
    </row>
    <row r="4" spans="1:82" ht="13.5" thickBot="1">
      <c r="A4" s="188" t="s">
        <v>8</v>
      </c>
      <c r="B4" s="189"/>
      <c r="C4" s="167" t="s">
        <v>121</v>
      </c>
      <c r="D4" s="167"/>
      <c r="E4" s="167"/>
      <c r="F4" s="189"/>
      <c r="G4" s="167"/>
      <c r="H4" s="167"/>
      <c r="I4" s="167"/>
      <c r="J4" s="167"/>
      <c r="K4" s="186"/>
      <c r="L4" s="9"/>
      <c r="M4" s="207" t="s">
        <v>10</v>
      </c>
      <c r="N4" s="208"/>
      <c r="O4" s="208"/>
      <c r="P4" s="237" t="s">
        <v>122</v>
      </c>
      <c r="Q4" s="237"/>
      <c r="R4" s="238"/>
      <c r="S4" s="9"/>
      <c r="T4" s="10" t="s">
        <v>12</v>
      </c>
      <c r="U4" s="11">
        <v>1</v>
      </c>
      <c r="V4" s="9"/>
      <c r="W4" s="9"/>
      <c r="BJ4" s="161" t="s">
        <v>5</v>
      </c>
      <c r="BK4" s="159"/>
      <c r="BL4" s="211" t="s">
        <v>6</v>
      </c>
      <c r="BM4" s="211"/>
      <c r="BN4" s="211"/>
      <c r="BO4" s="211"/>
      <c r="BP4" s="211"/>
      <c r="BQ4" s="211"/>
      <c r="BR4" s="211"/>
      <c r="BS4" s="211"/>
      <c r="BT4" s="214"/>
      <c r="BU4" s="3"/>
      <c r="BV4" s="3"/>
      <c r="BW4" s="3"/>
      <c r="BX4" s="3"/>
      <c r="BY4" s="3"/>
      <c r="BZ4" s="3"/>
      <c r="CA4" s="3"/>
      <c r="CB4" s="3"/>
      <c r="CC4" s="6" t="s">
        <v>7</v>
      </c>
      <c r="CD4" s="7">
        <v>1</v>
      </c>
    </row>
    <row r="5" spans="1:84" ht="13.5" thickBot="1">
      <c r="A5" s="188" t="s">
        <v>13</v>
      </c>
      <c r="B5" s="189"/>
      <c r="C5" s="167" t="s">
        <v>14</v>
      </c>
      <c r="D5" s="167"/>
      <c r="E5" s="167"/>
      <c r="F5" s="189" t="s">
        <v>15</v>
      </c>
      <c r="G5" s="189"/>
      <c r="H5" s="189"/>
      <c r="I5" s="167">
        <v>21</v>
      </c>
      <c r="J5" s="167"/>
      <c r="K5" s="186"/>
      <c r="L5" s="9"/>
      <c r="M5" s="202" t="s">
        <v>16</v>
      </c>
      <c r="N5" s="203"/>
      <c r="O5" s="203"/>
      <c r="P5" s="233" t="s">
        <v>123</v>
      </c>
      <c r="Q5" s="233"/>
      <c r="R5" s="239"/>
      <c r="S5" s="9"/>
      <c r="T5" s="12" t="s">
        <v>18</v>
      </c>
      <c r="U5" s="13">
        <v>1</v>
      </c>
      <c r="V5" s="9"/>
      <c r="W5" s="9"/>
      <c r="BJ5" s="161" t="s">
        <v>8</v>
      </c>
      <c r="BK5" s="159"/>
      <c r="BL5" s="167" t="s">
        <v>121</v>
      </c>
      <c r="BM5" s="167"/>
      <c r="BN5" s="167"/>
      <c r="BO5" s="159"/>
      <c r="BP5" s="211"/>
      <c r="BQ5" s="211"/>
      <c r="BR5" s="211"/>
      <c r="BS5" s="211"/>
      <c r="BT5" s="214"/>
      <c r="BV5" s="207" t="s">
        <v>10</v>
      </c>
      <c r="BW5" s="208"/>
      <c r="BX5" s="208"/>
      <c r="BY5" s="209" t="s">
        <v>122</v>
      </c>
      <c r="BZ5" s="209"/>
      <c r="CA5" s="210"/>
      <c r="CB5" s="9"/>
      <c r="CC5" s="10" t="s">
        <v>12</v>
      </c>
      <c r="CD5" s="11">
        <v>1</v>
      </c>
      <c r="CE5" s="9"/>
      <c r="CF5" s="9"/>
    </row>
    <row r="6" spans="1:84" ht="13.5" thickBot="1">
      <c r="A6" s="202" t="s">
        <v>19</v>
      </c>
      <c r="B6" s="203"/>
      <c r="C6" s="233" t="s">
        <v>124</v>
      </c>
      <c r="D6" s="233"/>
      <c r="E6" s="233"/>
      <c r="F6" s="203" t="s">
        <v>20</v>
      </c>
      <c r="G6" s="203"/>
      <c r="H6" s="203"/>
      <c r="I6" s="163" t="s">
        <v>113</v>
      </c>
      <c r="J6" s="163"/>
      <c r="K6" s="234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BJ6" s="161" t="s">
        <v>13</v>
      </c>
      <c r="BK6" s="159"/>
      <c r="BL6" s="211" t="s">
        <v>14</v>
      </c>
      <c r="BM6" s="211"/>
      <c r="BN6" s="211"/>
      <c r="BO6" s="159" t="s">
        <v>15</v>
      </c>
      <c r="BP6" s="159"/>
      <c r="BQ6" s="159"/>
      <c r="BR6" s="167">
        <v>21</v>
      </c>
      <c r="BS6" s="167"/>
      <c r="BT6" s="186"/>
      <c r="BV6" s="202" t="s">
        <v>16</v>
      </c>
      <c r="BW6" s="203"/>
      <c r="BX6" s="203"/>
      <c r="BY6" s="212" t="s">
        <v>123</v>
      </c>
      <c r="BZ6" s="212"/>
      <c r="CA6" s="213"/>
      <c r="CB6" s="9"/>
      <c r="CC6" s="12" t="s">
        <v>18</v>
      </c>
      <c r="CD6" s="13">
        <v>1</v>
      </c>
      <c r="CE6" s="9"/>
      <c r="CF6" s="9"/>
    </row>
    <row r="7" spans="1:84" ht="13.5" thickBo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BJ7" s="202" t="s">
        <v>19</v>
      </c>
      <c r="BK7" s="203"/>
      <c r="BL7" s="204" t="s">
        <v>124</v>
      </c>
      <c r="BM7" s="204"/>
      <c r="BN7" s="204"/>
      <c r="BO7" s="203" t="s">
        <v>20</v>
      </c>
      <c r="BP7" s="203"/>
      <c r="BQ7" s="203"/>
      <c r="BR7" s="205" t="s">
        <v>113</v>
      </c>
      <c r="BS7" s="205"/>
      <c r="BT7" s="206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</row>
    <row r="8" spans="1:84" ht="13.5" thickBot="1">
      <c r="A8" s="196" t="s">
        <v>21</v>
      </c>
      <c r="B8" s="197"/>
      <c r="C8" s="197"/>
      <c r="D8" s="197"/>
      <c r="E8" s="197"/>
      <c r="F8" s="197"/>
      <c r="G8" s="197"/>
      <c r="H8" s="197"/>
      <c r="I8" s="197"/>
      <c r="J8" s="197"/>
      <c r="K8" s="198"/>
      <c r="L8" s="9"/>
      <c r="M8" s="196" t="s">
        <v>22</v>
      </c>
      <c r="N8" s="197"/>
      <c r="O8" s="197"/>
      <c r="P8" s="197"/>
      <c r="Q8" s="197"/>
      <c r="R8" s="197"/>
      <c r="S8" s="197"/>
      <c r="T8" s="197"/>
      <c r="U8" s="197"/>
      <c r="V8" s="197"/>
      <c r="W8" s="198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</row>
    <row r="9" spans="1:84" ht="12.75">
      <c r="A9" s="188" t="s">
        <v>23</v>
      </c>
      <c r="B9" s="189"/>
      <c r="C9" s="193">
        <v>38178</v>
      </c>
      <c r="D9" s="194"/>
      <c r="E9" s="194"/>
      <c r="F9" s="189" t="s">
        <v>24</v>
      </c>
      <c r="G9" s="189"/>
      <c r="H9" s="189"/>
      <c r="I9" s="231">
        <v>0.29791666666666666</v>
      </c>
      <c r="J9" s="229"/>
      <c r="K9" s="230"/>
      <c r="L9" s="9"/>
      <c r="M9" s="188" t="s">
        <v>23</v>
      </c>
      <c r="N9" s="189"/>
      <c r="O9" s="193">
        <v>38178</v>
      </c>
      <c r="P9" s="194"/>
      <c r="Q9" s="194"/>
      <c r="R9" s="189" t="s">
        <v>24</v>
      </c>
      <c r="S9" s="189"/>
      <c r="T9" s="189"/>
      <c r="U9" s="231">
        <v>0.2986111111111111</v>
      </c>
      <c r="V9" s="229"/>
      <c r="W9" s="230"/>
      <c r="BJ9" s="196" t="s">
        <v>21</v>
      </c>
      <c r="BK9" s="197"/>
      <c r="BL9" s="197"/>
      <c r="BM9" s="197"/>
      <c r="BN9" s="197"/>
      <c r="BO9" s="197"/>
      <c r="BP9" s="197"/>
      <c r="BQ9" s="197"/>
      <c r="BR9" s="197"/>
      <c r="BS9" s="197"/>
      <c r="BT9" s="198"/>
      <c r="BV9" s="196" t="s">
        <v>22</v>
      </c>
      <c r="BW9" s="197"/>
      <c r="BX9" s="197"/>
      <c r="BY9" s="197"/>
      <c r="BZ9" s="197"/>
      <c r="CA9" s="197"/>
      <c r="CB9" s="197"/>
      <c r="CC9" s="197"/>
      <c r="CD9" s="197"/>
      <c r="CE9" s="197"/>
      <c r="CF9" s="198"/>
    </row>
    <row r="10" spans="1:84" ht="12.75">
      <c r="A10" s="188" t="s">
        <v>26</v>
      </c>
      <c r="B10" s="189"/>
      <c r="C10" s="229" t="s">
        <v>125</v>
      </c>
      <c r="D10" s="229"/>
      <c r="E10" s="229"/>
      <c r="F10" s="189"/>
      <c r="G10" s="189"/>
      <c r="H10" s="189"/>
      <c r="I10" s="193"/>
      <c r="J10" s="194"/>
      <c r="K10" s="195"/>
      <c r="L10" s="9"/>
      <c r="M10" s="188" t="s">
        <v>26</v>
      </c>
      <c r="N10" s="189"/>
      <c r="O10" s="229" t="s">
        <v>126</v>
      </c>
      <c r="P10" s="229"/>
      <c r="Q10" s="229"/>
      <c r="R10" s="189"/>
      <c r="S10" s="189"/>
      <c r="T10" s="189"/>
      <c r="U10" s="192">
        <v>38082</v>
      </c>
      <c r="V10" s="167"/>
      <c r="W10" s="186"/>
      <c r="BJ10" s="188" t="s">
        <v>23</v>
      </c>
      <c r="BK10" s="189"/>
      <c r="BL10" s="199">
        <v>38178</v>
      </c>
      <c r="BM10" s="200"/>
      <c r="BN10" s="200"/>
      <c r="BO10" s="189" t="s">
        <v>24</v>
      </c>
      <c r="BP10" s="189"/>
      <c r="BQ10" s="189"/>
      <c r="BR10" s="201">
        <v>0.29791666666666666</v>
      </c>
      <c r="BS10" s="190"/>
      <c r="BT10" s="191"/>
      <c r="BV10" s="188" t="s">
        <v>23</v>
      </c>
      <c r="BW10" s="189"/>
      <c r="BX10" s="199">
        <v>38178</v>
      </c>
      <c r="BY10" s="200"/>
      <c r="BZ10" s="200"/>
      <c r="CA10" s="189" t="s">
        <v>24</v>
      </c>
      <c r="CB10" s="189"/>
      <c r="CC10" s="189"/>
      <c r="CD10" s="201">
        <v>0.2986111111111111</v>
      </c>
      <c r="CE10" s="190"/>
      <c r="CF10" s="191"/>
    </row>
    <row r="11" spans="1:84" ht="12.75">
      <c r="A11" s="188" t="s">
        <v>27</v>
      </c>
      <c r="B11" s="189"/>
      <c r="C11" s="167">
        <v>0.7499</v>
      </c>
      <c r="D11" s="167"/>
      <c r="E11" s="167"/>
      <c r="F11" s="189" t="s">
        <v>28</v>
      </c>
      <c r="G11" s="189"/>
      <c r="H11" s="189"/>
      <c r="I11" s="229">
        <v>23</v>
      </c>
      <c r="J11" s="229"/>
      <c r="K11" s="230"/>
      <c r="L11" s="9"/>
      <c r="M11" s="188" t="s">
        <v>27</v>
      </c>
      <c r="N11" s="189"/>
      <c r="O11" s="167">
        <v>0.7499</v>
      </c>
      <c r="P11" s="167"/>
      <c r="Q11" s="167"/>
      <c r="R11" s="189" t="s">
        <v>28</v>
      </c>
      <c r="S11" s="189"/>
      <c r="T11" s="189"/>
      <c r="U11" s="229">
        <v>23</v>
      </c>
      <c r="V11" s="229"/>
      <c r="W11" s="230"/>
      <c r="BJ11" s="188" t="s">
        <v>26</v>
      </c>
      <c r="BK11" s="189"/>
      <c r="BL11" s="190" t="s">
        <v>125</v>
      </c>
      <c r="BM11" s="190"/>
      <c r="BN11" s="190"/>
      <c r="BO11" s="189"/>
      <c r="BP11" s="189"/>
      <c r="BQ11" s="189"/>
      <c r="BR11" s="193"/>
      <c r="BS11" s="194"/>
      <c r="BT11" s="195"/>
      <c r="BV11" s="188" t="s">
        <v>26</v>
      </c>
      <c r="BW11" s="189"/>
      <c r="BX11" s="190" t="s">
        <v>126</v>
      </c>
      <c r="BY11" s="190"/>
      <c r="BZ11" s="190"/>
      <c r="CA11" s="189"/>
      <c r="CB11" s="189"/>
      <c r="CC11" s="189"/>
      <c r="CD11" s="192">
        <v>38082</v>
      </c>
      <c r="CE11" s="167"/>
      <c r="CF11" s="186"/>
    </row>
    <row r="12" spans="1:84" ht="12.75">
      <c r="A12" s="188" t="s">
        <v>29</v>
      </c>
      <c r="B12" s="189"/>
      <c r="C12" s="187">
        <v>10</v>
      </c>
      <c r="D12" s="187"/>
      <c r="E12" s="187"/>
      <c r="F12" s="189" t="s">
        <v>30</v>
      </c>
      <c r="G12" s="189"/>
      <c r="H12" s="189"/>
      <c r="I12" s="167" t="s">
        <v>31</v>
      </c>
      <c r="J12" s="167"/>
      <c r="K12" s="186"/>
      <c r="L12" s="106"/>
      <c r="M12" s="188" t="s">
        <v>29</v>
      </c>
      <c r="N12" s="189"/>
      <c r="O12" s="187">
        <v>10</v>
      </c>
      <c r="P12" s="187"/>
      <c r="Q12" s="187"/>
      <c r="R12" s="189" t="s">
        <v>30</v>
      </c>
      <c r="S12" s="189"/>
      <c r="T12" s="189"/>
      <c r="U12" s="167" t="s">
        <v>31</v>
      </c>
      <c r="V12" s="167"/>
      <c r="W12" s="186"/>
      <c r="BJ12" s="161" t="s">
        <v>27</v>
      </c>
      <c r="BK12" s="159"/>
      <c r="BL12" s="167">
        <v>0.7499</v>
      </c>
      <c r="BM12" s="167"/>
      <c r="BN12" s="167"/>
      <c r="BO12" s="159" t="s">
        <v>28</v>
      </c>
      <c r="BP12" s="159"/>
      <c r="BQ12" s="159"/>
      <c r="BR12" s="190">
        <v>23</v>
      </c>
      <c r="BS12" s="190"/>
      <c r="BT12" s="191"/>
      <c r="BV12" s="188" t="s">
        <v>27</v>
      </c>
      <c r="BW12" s="189"/>
      <c r="BX12" s="167">
        <v>0.7499</v>
      </c>
      <c r="BY12" s="167"/>
      <c r="BZ12" s="167"/>
      <c r="CA12" s="189" t="s">
        <v>28</v>
      </c>
      <c r="CB12" s="189"/>
      <c r="CC12" s="189"/>
      <c r="CD12" s="190">
        <v>23</v>
      </c>
      <c r="CE12" s="190"/>
      <c r="CF12" s="191"/>
    </row>
    <row r="13" spans="1:106" ht="12.75">
      <c r="A13" s="188" t="s">
        <v>32</v>
      </c>
      <c r="B13" s="189"/>
      <c r="C13" s="167">
        <v>20</v>
      </c>
      <c r="D13" s="167"/>
      <c r="E13" s="167"/>
      <c r="F13" s="189" t="s">
        <v>33</v>
      </c>
      <c r="G13" s="189"/>
      <c r="H13" s="189"/>
      <c r="I13" s="167" t="s">
        <v>34</v>
      </c>
      <c r="J13" s="167"/>
      <c r="K13" s="186"/>
      <c r="L13" s="9"/>
      <c r="M13" s="188" t="s">
        <v>32</v>
      </c>
      <c r="N13" s="189"/>
      <c r="O13" s="167">
        <v>20</v>
      </c>
      <c r="P13" s="167"/>
      <c r="Q13" s="167"/>
      <c r="R13" s="189" t="s">
        <v>33</v>
      </c>
      <c r="S13" s="189"/>
      <c r="T13" s="189"/>
      <c r="U13" s="167" t="s">
        <v>34</v>
      </c>
      <c r="V13" s="167"/>
      <c r="W13" s="186"/>
      <c r="BJ13" s="161" t="s">
        <v>29</v>
      </c>
      <c r="BK13" s="159"/>
      <c r="BL13" s="187">
        <v>10</v>
      </c>
      <c r="BM13" s="187"/>
      <c r="BN13" s="187"/>
      <c r="BO13" s="159" t="s">
        <v>30</v>
      </c>
      <c r="BP13" s="159"/>
      <c r="BQ13" s="159"/>
      <c r="BR13" s="167" t="s">
        <v>31</v>
      </c>
      <c r="BS13" s="167"/>
      <c r="BT13" s="186"/>
      <c r="BU13"/>
      <c r="BV13" s="161" t="s">
        <v>29</v>
      </c>
      <c r="BW13" s="159"/>
      <c r="BX13" s="187">
        <v>10</v>
      </c>
      <c r="BY13" s="187"/>
      <c r="BZ13" s="187"/>
      <c r="CA13" s="159" t="s">
        <v>30</v>
      </c>
      <c r="CB13" s="159"/>
      <c r="CC13" s="159"/>
      <c r="CD13" s="167" t="s">
        <v>31</v>
      </c>
      <c r="CE13" s="167"/>
      <c r="CF13" s="186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</row>
    <row r="14" spans="1:84" ht="12.75">
      <c r="A14" s="235" t="s">
        <v>35</v>
      </c>
      <c r="B14" s="232"/>
      <c r="C14" s="183">
        <v>0.61</v>
      </c>
      <c r="D14" s="184"/>
      <c r="E14" s="184"/>
      <c r="F14" s="232" t="s">
        <v>36</v>
      </c>
      <c r="G14" s="232"/>
      <c r="H14" s="232"/>
      <c r="I14" s="184" t="s">
        <v>37</v>
      </c>
      <c r="J14" s="184"/>
      <c r="K14" s="185"/>
      <c r="L14" s="9"/>
      <c r="M14" s="235" t="s">
        <v>35</v>
      </c>
      <c r="N14" s="232"/>
      <c r="O14" s="183">
        <v>0.58</v>
      </c>
      <c r="P14" s="184"/>
      <c r="Q14" s="184"/>
      <c r="R14" s="232" t="s">
        <v>36</v>
      </c>
      <c r="S14" s="232"/>
      <c r="T14" s="232"/>
      <c r="U14" s="184" t="s">
        <v>37</v>
      </c>
      <c r="V14" s="184"/>
      <c r="W14" s="185"/>
      <c r="BJ14" s="161" t="s">
        <v>32</v>
      </c>
      <c r="BK14" s="159"/>
      <c r="BL14" s="167">
        <v>20</v>
      </c>
      <c r="BM14" s="167"/>
      <c r="BN14" s="167"/>
      <c r="BO14" s="159" t="s">
        <v>33</v>
      </c>
      <c r="BP14" s="159"/>
      <c r="BQ14" s="159"/>
      <c r="BR14" s="167" t="s">
        <v>34</v>
      </c>
      <c r="BS14" s="167"/>
      <c r="BT14" s="186"/>
      <c r="BV14" s="161" t="s">
        <v>32</v>
      </c>
      <c r="BW14" s="159"/>
      <c r="BX14" s="167">
        <v>20</v>
      </c>
      <c r="BY14" s="167"/>
      <c r="BZ14" s="167"/>
      <c r="CA14" s="159" t="s">
        <v>33</v>
      </c>
      <c r="CB14" s="159"/>
      <c r="CC14" s="159"/>
      <c r="CD14" s="167" t="s">
        <v>34</v>
      </c>
      <c r="CE14" s="167"/>
      <c r="CF14" s="186"/>
    </row>
    <row r="15" spans="1:84" ht="12.75">
      <c r="A15" s="236" t="s">
        <v>38</v>
      </c>
      <c r="B15" s="225"/>
      <c r="C15" s="224">
        <f>H56</f>
        <v>0</v>
      </c>
      <c r="D15" s="224"/>
      <c r="E15" s="224"/>
      <c r="F15" s="225" t="s">
        <v>39</v>
      </c>
      <c r="G15" s="225"/>
      <c r="H15" s="225"/>
      <c r="I15" s="224">
        <f>H57</f>
        <v>0.000928946</v>
      </c>
      <c r="J15" s="224"/>
      <c r="K15" s="226"/>
      <c r="L15" s="9"/>
      <c r="M15" s="236" t="s">
        <v>38</v>
      </c>
      <c r="N15" s="225"/>
      <c r="O15" s="224">
        <f>Q56</f>
        <v>0.0001197864</v>
      </c>
      <c r="P15" s="224"/>
      <c r="Q15" s="224"/>
      <c r="R15" s="225" t="s">
        <v>39</v>
      </c>
      <c r="S15" s="225"/>
      <c r="T15" s="225"/>
      <c r="U15" s="224">
        <f>Q57</f>
        <v>0.0009927753</v>
      </c>
      <c r="V15" s="224"/>
      <c r="W15" s="226"/>
      <c r="BJ15" s="181" t="s">
        <v>35</v>
      </c>
      <c r="BK15" s="182"/>
      <c r="BL15" s="183">
        <v>0.61</v>
      </c>
      <c r="BM15" s="184"/>
      <c r="BN15" s="184"/>
      <c r="BO15" s="182" t="s">
        <v>36</v>
      </c>
      <c r="BP15" s="182"/>
      <c r="BQ15" s="182"/>
      <c r="BR15" s="184" t="s">
        <v>37</v>
      </c>
      <c r="BS15" s="184"/>
      <c r="BT15" s="185"/>
      <c r="BV15" s="181" t="s">
        <v>35</v>
      </c>
      <c r="BW15" s="182"/>
      <c r="BX15" s="183">
        <v>0.58</v>
      </c>
      <c r="BY15" s="184"/>
      <c r="BZ15" s="184"/>
      <c r="CA15" s="182" t="s">
        <v>36</v>
      </c>
      <c r="CB15" s="182"/>
      <c r="CC15" s="182"/>
      <c r="CD15" s="184" t="s">
        <v>37</v>
      </c>
      <c r="CE15" s="184"/>
      <c r="CF15" s="185"/>
    </row>
    <row r="16" spans="1:84" ht="12.75">
      <c r="A16" s="188" t="s">
        <v>40</v>
      </c>
      <c r="B16" s="189"/>
      <c r="C16" s="187">
        <f>C58</f>
        <v>14.411273</v>
      </c>
      <c r="D16" s="187"/>
      <c r="E16" s="187"/>
      <c r="F16" s="189" t="s">
        <v>41</v>
      </c>
      <c r="G16" s="189"/>
      <c r="H16" s="189"/>
      <c r="I16" s="227">
        <f>C59</f>
        <v>587.1721833333334</v>
      </c>
      <c r="J16" s="227"/>
      <c r="K16" s="228"/>
      <c r="L16" s="106"/>
      <c r="M16" s="188" t="s">
        <v>40</v>
      </c>
      <c r="N16" s="189"/>
      <c r="O16" s="187">
        <f>BE58</f>
        <v>14.41202</v>
      </c>
      <c r="P16" s="187"/>
      <c r="Q16" s="187"/>
      <c r="R16" s="189" t="s">
        <v>41</v>
      </c>
      <c r="S16" s="189"/>
      <c r="T16" s="189"/>
      <c r="U16" s="227">
        <f>BE59</f>
        <v>587.1888833333333</v>
      </c>
      <c r="V16" s="227"/>
      <c r="W16" s="228"/>
      <c r="BJ16" s="177" t="s">
        <v>38</v>
      </c>
      <c r="BK16" s="178"/>
      <c r="BL16" s="179">
        <f>BZ57</f>
        <v>0</v>
      </c>
      <c r="BM16" s="179"/>
      <c r="BN16" s="179"/>
      <c r="BO16" s="178" t="s">
        <v>39</v>
      </c>
      <c r="BP16" s="178"/>
      <c r="BQ16" s="178"/>
      <c r="BR16" s="179">
        <f>DB58</f>
        <v>0.000928946</v>
      </c>
      <c r="BS16" s="179"/>
      <c r="BT16" s="180"/>
      <c r="BV16" s="177" t="s">
        <v>38</v>
      </c>
      <c r="BW16" s="178"/>
      <c r="BX16" s="179">
        <f>CW57</f>
        <v>0.0001197864</v>
      </c>
      <c r="BY16" s="179"/>
      <c r="BZ16" s="179"/>
      <c r="CA16" s="178" t="s">
        <v>39</v>
      </c>
      <c r="CB16" s="178"/>
      <c r="CC16" s="178"/>
      <c r="CD16" s="179">
        <f>DY58</f>
        <v>0.0009927753</v>
      </c>
      <c r="CE16" s="179"/>
      <c r="CF16" s="180"/>
    </row>
    <row r="17" spans="1:106" ht="13.5" thickBot="1">
      <c r="A17" s="202" t="s">
        <v>42</v>
      </c>
      <c r="B17" s="203"/>
      <c r="C17" s="221">
        <f>H20</f>
        <v>-1.621408271</v>
      </c>
      <c r="D17" s="221"/>
      <c r="E17" s="221"/>
      <c r="F17" s="203" t="s">
        <v>43</v>
      </c>
      <c r="G17" s="203"/>
      <c r="H17" s="203"/>
      <c r="I17" s="222">
        <f>H19</f>
        <v>84.644596677</v>
      </c>
      <c r="J17" s="222"/>
      <c r="K17" s="223"/>
      <c r="L17" s="9"/>
      <c r="M17" s="202" t="s">
        <v>42</v>
      </c>
      <c r="N17" s="203"/>
      <c r="O17" s="221">
        <f>Q20</f>
        <v>-2.355624176</v>
      </c>
      <c r="P17" s="221"/>
      <c r="Q17" s="221"/>
      <c r="R17" s="203" t="s">
        <v>43</v>
      </c>
      <c r="S17" s="203"/>
      <c r="T17" s="203"/>
      <c r="U17" s="222">
        <f>Q19</f>
        <v>84.618040415</v>
      </c>
      <c r="V17" s="222"/>
      <c r="W17" s="223"/>
      <c r="BJ17" s="161" t="s">
        <v>40</v>
      </c>
      <c r="BK17" s="159"/>
      <c r="BL17" s="160">
        <f>CI59</f>
        <v>14.411273</v>
      </c>
      <c r="BM17" s="160"/>
      <c r="BN17" s="160"/>
      <c r="BO17" s="159" t="s">
        <v>41</v>
      </c>
      <c r="BP17" s="159"/>
      <c r="BQ17" s="159"/>
      <c r="BR17" s="175">
        <f>CI60</f>
        <v>587.2078833333334</v>
      </c>
      <c r="BS17" s="175"/>
      <c r="BT17" s="176"/>
      <c r="BU17"/>
      <c r="BV17" s="161" t="s">
        <v>40</v>
      </c>
      <c r="BW17" s="159"/>
      <c r="BX17" s="160">
        <f>DF59</f>
        <v>14.41202</v>
      </c>
      <c r="BY17" s="160"/>
      <c r="BZ17" s="160"/>
      <c r="CA17" s="159" t="s">
        <v>41</v>
      </c>
      <c r="CB17" s="159"/>
      <c r="CC17" s="159"/>
      <c r="CD17" s="175">
        <f>DF60</f>
        <v>587.2031444444443</v>
      </c>
      <c r="CE17" s="175"/>
      <c r="CF17" s="176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:17" ht="13.5" thickBot="1">
      <c r="A18" s="164" t="s">
        <v>21</v>
      </c>
      <c r="B18" s="164"/>
      <c r="C18" s="164"/>
      <c r="D18" s="164"/>
      <c r="E18" s="164"/>
      <c r="F18" s="164"/>
      <c r="G18" s="164"/>
      <c r="H18" s="164"/>
      <c r="J18" s="165" t="s">
        <v>127</v>
      </c>
      <c r="K18" s="165"/>
      <c r="L18" s="165"/>
      <c r="M18" s="165"/>
      <c r="N18" s="165"/>
      <c r="O18" s="165"/>
      <c r="P18" s="165"/>
      <c r="Q18" s="165"/>
    </row>
    <row r="19" spans="1:101" s="9" customFormat="1" ht="13.5" thickBot="1">
      <c r="A19" s="55" t="s">
        <v>48</v>
      </c>
      <c r="B19" s="57">
        <v>5.871793</v>
      </c>
      <c r="C19" s="57">
        <v>5.87111</v>
      </c>
      <c r="D19" s="58">
        <v>5.872308</v>
      </c>
      <c r="E19" s="58">
        <v>5.872591</v>
      </c>
      <c r="F19" s="58">
        <v>5.870693</v>
      </c>
      <c r="G19" s="58">
        <v>5.871836</v>
      </c>
      <c r="H19" s="60">
        <v>84.644596677</v>
      </c>
      <c r="I19" s="61"/>
      <c r="J19" s="55" t="s">
        <v>48</v>
      </c>
      <c r="K19" s="58">
        <v>5.87251</v>
      </c>
      <c r="L19" s="58">
        <v>5.871215</v>
      </c>
      <c r="M19" s="58">
        <v>5.873075</v>
      </c>
      <c r="N19" s="58">
        <v>5.872838</v>
      </c>
      <c r="O19" s="58">
        <v>5.869965</v>
      </c>
      <c r="P19" s="58">
        <v>5.87173</v>
      </c>
      <c r="Q19" s="59">
        <v>84.618040415</v>
      </c>
      <c r="S19" s="211" t="s">
        <v>21</v>
      </c>
      <c r="T19" s="211"/>
      <c r="U19" s="1"/>
      <c r="V19" s="211" t="s">
        <v>22</v>
      </c>
      <c r="W19" s="211"/>
      <c r="BE19" s="14" t="s">
        <v>44</v>
      </c>
      <c r="BF19" s="170" t="s">
        <v>45</v>
      </c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1"/>
      <c r="BZ19" s="15" t="s">
        <v>46</v>
      </c>
      <c r="CA19" s="1"/>
      <c r="CB19" s="14" t="s">
        <v>44</v>
      </c>
      <c r="CC19" s="170" t="s">
        <v>47</v>
      </c>
      <c r="CD19" s="170"/>
      <c r="CE19" s="170"/>
      <c r="CF19" s="170"/>
      <c r="CG19" s="170"/>
      <c r="CH19" s="170"/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1"/>
      <c r="CW19" s="15" t="s">
        <v>46</v>
      </c>
    </row>
    <row r="20" spans="1:101" s="9" customFormat="1" ht="13.5" thickBot="1">
      <c r="A20" s="63" t="s">
        <v>49</v>
      </c>
      <c r="B20" s="65">
        <v>-0.130527</v>
      </c>
      <c r="C20" s="65">
        <v>-0.779636</v>
      </c>
      <c r="D20" s="66">
        <v>0.480459</v>
      </c>
      <c r="E20" s="66">
        <v>0.444677</v>
      </c>
      <c r="F20" s="66">
        <v>-0.006428</v>
      </c>
      <c r="G20" s="66">
        <v>-0.339747</v>
      </c>
      <c r="H20" s="68">
        <v>-1.621408271</v>
      </c>
      <c r="I20" s="61"/>
      <c r="J20" s="69" t="s">
        <v>49</v>
      </c>
      <c r="K20" s="66">
        <v>1.120046</v>
      </c>
      <c r="L20" s="66">
        <v>0.488867</v>
      </c>
      <c r="M20" s="66">
        <v>-1.910424</v>
      </c>
      <c r="N20" s="66">
        <v>0.721833</v>
      </c>
      <c r="O20" s="66">
        <v>0.657006</v>
      </c>
      <c r="P20" s="66">
        <v>0.575827</v>
      </c>
      <c r="Q20" s="67">
        <v>-2.355624176</v>
      </c>
      <c r="S20" s="1"/>
      <c r="T20" s="1"/>
      <c r="U20" s="1"/>
      <c r="V20" s="1"/>
      <c r="W20" s="1"/>
      <c r="BE20" s="55" t="s">
        <v>48</v>
      </c>
      <c r="BF20" s="56">
        <v>3.615594</v>
      </c>
      <c r="BG20" s="57">
        <v>5.873857</v>
      </c>
      <c r="BH20" s="57">
        <v>5.871793</v>
      </c>
      <c r="BI20" s="57">
        <v>5.871859</v>
      </c>
      <c r="BJ20" s="57">
        <v>5.871632</v>
      </c>
      <c r="BK20" s="57">
        <v>5.87111</v>
      </c>
      <c r="BL20" s="58">
        <v>5.871679</v>
      </c>
      <c r="BM20" s="58">
        <v>5.872734</v>
      </c>
      <c r="BN20" s="58">
        <v>5.872308</v>
      </c>
      <c r="BO20" s="58">
        <v>5.871097</v>
      </c>
      <c r="BP20" s="58">
        <v>5.871385</v>
      </c>
      <c r="BQ20" s="58">
        <v>5.872591</v>
      </c>
      <c r="BR20" s="58">
        <v>5.87233</v>
      </c>
      <c r="BS20" s="58">
        <v>5.8724</v>
      </c>
      <c r="BT20" s="58">
        <v>5.870693</v>
      </c>
      <c r="BU20" s="58">
        <v>5.871681</v>
      </c>
      <c r="BV20" s="58">
        <v>5.870528</v>
      </c>
      <c r="BW20" s="58">
        <v>5.871836</v>
      </c>
      <c r="BX20" s="58">
        <v>5.875906</v>
      </c>
      <c r="BY20" s="59">
        <v>3.55848</v>
      </c>
      <c r="BZ20" s="60">
        <v>84.644596677</v>
      </c>
      <c r="CA20" s="61"/>
      <c r="CB20" s="55" t="s">
        <v>48</v>
      </c>
      <c r="CC20" s="62">
        <v>3.56919</v>
      </c>
      <c r="CD20" s="58">
        <v>5.874045</v>
      </c>
      <c r="CE20" s="58">
        <v>5.87251</v>
      </c>
      <c r="CF20" s="58">
        <v>5.871595</v>
      </c>
      <c r="CG20" s="58">
        <v>5.871529</v>
      </c>
      <c r="CH20" s="58">
        <v>5.871215</v>
      </c>
      <c r="CI20" s="58">
        <v>5.87156</v>
      </c>
      <c r="CJ20" s="58">
        <v>5.872424</v>
      </c>
      <c r="CK20" s="58">
        <v>5.873075</v>
      </c>
      <c r="CL20" s="58">
        <v>5.870979</v>
      </c>
      <c r="CM20" s="58">
        <v>5.87175</v>
      </c>
      <c r="CN20" s="58">
        <v>5.872838</v>
      </c>
      <c r="CO20" s="58">
        <v>5.872174</v>
      </c>
      <c r="CP20" s="58">
        <v>5.871422</v>
      </c>
      <c r="CQ20" s="58">
        <v>5.869965</v>
      </c>
      <c r="CR20" s="58">
        <v>5.871694</v>
      </c>
      <c r="CS20" s="58">
        <v>5.870779</v>
      </c>
      <c r="CT20" s="58">
        <v>5.87173</v>
      </c>
      <c r="CU20" s="58">
        <v>5.875282</v>
      </c>
      <c r="CV20" s="59">
        <v>3.571526</v>
      </c>
      <c r="CW20" s="59">
        <v>84.618040415</v>
      </c>
    </row>
    <row r="21" spans="1:101" s="9" customFormat="1" ht="13.5" thickBot="1">
      <c r="A21" s="71" t="s">
        <v>50</v>
      </c>
      <c r="B21" s="72" t="s">
        <v>53</v>
      </c>
      <c r="C21" s="72" t="s">
        <v>56</v>
      </c>
      <c r="D21" s="73" t="s">
        <v>59</v>
      </c>
      <c r="E21" s="73" t="s">
        <v>62</v>
      </c>
      <c r="F21" s="73" t="s">
        <v>65</v>
      </c>
      <c r="G21" s="73" t="s">
        <v>68</v>
      </c>
      <c r="H21" s="75"/>
      <c r="J21" s="71" t="s">
        <v>50</v>
      </c>
      <c r="K21" s="73" t="s">
        <v>53</v>
      </c>
      <c r="L21" s="73" t="s">
        <v>56</v>
      </c>
      <c r="M21" s="73" t="s">
        <v>59</v>
      </c>
      <c r="N21" s="73" t="s">
        <v>62</v>
      </c>
      <c r="O21" s="73" t="s">
        <v>65</v>
      </c>
      <c r="P21" s="73" t="s">
        <v>68</v>
      </c>
      <c r="Q21" s="76"/>
      <c r="S21" s="1"/>
      <c r="T21" s="1"/>
      <c r="U21" s="1"/>
      <c r="V21" s="1"/>
      <c r="W21" s="1"/>
      <c r="BE21" s="63" t="s">
        <v>49</v>
      </c>
      <c r="BF21" s="64">
        <v>7.435969</v>
      </c>
      <c r="BG21" s="65">
        <v>0.781788</v>
      </c>
      <c r="BH21" s="65">
        <v>-0.130527</v>
      </c>
      <c r="BI21" s="65">
        <v>-0.170509</v>
      </c>
      <c r="BJ21" s="65">
        <v>-0.009459</v>
      </c>
      <c r="BK21" s="65">
        <v>-0.779636</v>
      </c>
      <c r="BL21" s="66">
        <v>-1.226865</v>
      </c>
      <c r="BM21" s="66">
        <v>-1.07789</v>
      </c>
      <c r="BN21" s="66">
        <v>0.480459</v>
      </c>
      <c r="BO21" s="66">
        <v>-0.176609</v>
      </c>
      <c r="BP21" s="66">
        <v>0.912044</v>
      </c>
      <c r="BQ21" s="66">
        <v>0.444677</v>
      </c>
      <c r="BR21" s="66">
        <v>0.600023</v>
      </c>
      <c r="BS21" s="66">
        <v>0.620137</v>
      </c>
      <c r="BT21" s="66">
        <v>-0.006428</v>
      </c>
      <c r="BU21" s="66">
        <v>-0.121764</v>
      </c>
      <c r="BV21" s="66">
        <v>-0.473646</v>
      </c>
      <c r="BW21" s="66">
        <v>-0.339747</v>
      </c>
      <c r="BX21" s="66">
        <v>-1.424293</v>
      </c>
      <c r="BY21" s="67">
        <v>-4.091626</v>
      </c>
      <c r="BZ21" s="68">
        <v>-1.621408271</v>
      </c>
      <c r="CA21" s="61"/>
      <c r="CB21" s="69" t="s">
        <v>49</v>
      </c>
      <c r="CC21" s="70">
        <v>7.34575</v>
      </c>
      <c r="CD21" s="66">
        <v>1.940639</v>
      </c>
      <c r="CE21" s="66">
        <v>1.120046</v>
      </c>
      <c r="CF21" s="66">
        <v>-1.826239</v>
      </c>
      <c r="CG21" s="66">
        <v>-1.772472</v>
      </c>
      <c r="CH21" s="66">
        <v>0.488867</v>
      </c>
      <c r="CI21" s="66">
        <v>0.285915</v>
      </c>
      <c r="CJ21" s="66">
        <v>-0.027262</v>
      </c>
      <c r="CK21" s="66">
        <v>-1.910424</v>
      </c>
      <c r="CL21" s="66">
        <v>-2.319643</v>
      </c>
      <c r="CM21" s="66">
        <v>-1.900714</v>
      </c>
      <c r="CN21" s="66">
        <v>0.721833</v>
      </c>
      <c r="CO21" s="66">
        <v>0.391428</v>
      </c>
      <c r="CP21" s="66">
        <v>1.191718</v>
      </c>
      <c r="CQ21" s="66">
        <v>0.657006</v>
      </c>
      <c r="CR21" s="66">
        <v>0.366657</v>
      </c>
      <c r="CS21" s="66">
        <v>0.819811</v>
      </c>
      <c r="CT21" s="66">
        <v>0.575827</v>
      </c>
      <c r="CU21" s="66">
        <v>-0.217695</v>
      </c>
      <c r="CV21" s="67">
        <v>-5.015289</v>
      </c>
      <c r="CW21" s="67">
        <v>-2.355624176</v>
      </c>
    </row>
    <row r="22" spans="1:101" s="9" customFormat="1" ht="13.5" thickBot="1">
      <c r="A22" s="77" t="s">
        <v>71</v>
      </c>
      <c r="B22" s="78">
        <v>10000</v>
      </c>
      <c r="C22" s="78">
        <v>10000</v>
      </c>
      <c r="D22" s="79">
        <v>10000</v>
      </c>
      <c r="E22" s="79">
        <v>10000</v>
      </c>
      <c r="F22" s="79">
        <v>10000</v>
      </c>
      <c r="G22" s="79">
        <v>10000</v>
      </c>
      <c r="H22" s="80">
        <v>10000</v>
      </c>
      <c r="I22" s="81"/>
      <c r="J22" s="80" t="s">
        <v>71</v>
      </c>
      <c r="K22" s="79">
        <v>10000</v>
      </c>
      <c r="L22" s="79">
        <v>10000</v>
      </c>
      <c r="M22" s="79">
        <v>10000</v>
      </c>
      <c r="N22" s="79">
        <v>10000</v>
      </c>
      <c r="O22" s="79">
        <v>10000</v>
      </c>
      <c r="P22" s="79">
        <v>10000</v>
      </c>
      <c r="Q22" s="80">
        <v>10000</v>
      </c>
      <c r="R22" s="82"/>
      <c r="S22" s="114">
        <f>AVERAGE(B22:G22)</f>
        <v>10000</v>
      </c>
      <c r="T22" s="114">
        <f>STDEV(B22:G22)</f>
        <v>0</v>
      </c>
      <c r="U22" s="114"/>
      <c r="V22" s="114">
        <f>AVERAGE(K22:P22)</f>
        <v>10000</v>
      </c>
      <c r="W22" s="114">
        <f>STDEV(K22:P22)</f>
        <v>0</v>
      </c>
      <c r="BE22" s="71" t="s">
        <v>50</v>
      </c>
      <c r="BF22" s="72" t="s">
        <v>51</v>
      </c>
      <c r="BG22" s="72" t="s">
        <v>52</v>
      </c>
      <c r="BH22" s="72" t="s">
        <v>53</v>
      </c>
      <c r="BI22" s="72" t="s">
        <v>54</v>
      </c>
      <c r="BJ22" s="72" t="s">
        <v>55</v>
      </c>
      <c r="BK22" s="72" t="s">
        <v>56</v>
      </c>
      <c r="BL22" s="73" t="s">
        <v>57</v>
      </c>
      <c r="BM22" s="73" t="s">
        <v>58</v>
      </c>
      <c r="BN22" s="73" t="s">
        <v>59</v>
      </c>
      <c r="BO22" s="73" t="s">
        <v>60</v>
      </c>
      <c r="BP22" s="73" t="s">
        <v>61</v>
      </c>
      <c r="BQ22" s="73" t="s">
        <v>62</v>
      </c>
      <c r="BR22" s="73" t="s">
        <v>63</v>
      </c>
      <c r="BS22" s="73" t="s">
        <v>64</v>
      </c>
      <c r="BT22" s="73" t="s">
        <v>65</v>
      </c>
      <c r="BU22" s="73" t="s">
        <v>66</v>
      </c>
      <c r="BV22" s="73" t="s">
        <v>67</v>
      </c>
      <c r="BW22" s="73" t="s">
        <v>68</v>
      </c>
      <c r="BX22" s="73" t="s">
        <v>69</v>
      </c>
      <c r="BY22" s="74" t="s">
        <v>70</v>
      </c>
      <c r="BZ22" s="75"/>
      <c r="CB22" s="71" t="s">
        <v>50</v>
      </c>
      <c r="CC22" s="73" t="s">
        <v>51</v>
      </c>
      <c r="CD22" s="73" t="s">
        <v>52</v>
      </c>
      <c r="CE22" s="73" t="s">
        <v>53</v>
      </c>
      <c r="CF22" s="73" t="s">
        <v>54</v>
      </c>
      <c r="CG22" s="73" t="s">
        <v>55</v>
      </c>
      <c r="CH22" s="73" t="s">
        <v>56</v>
      </c>
      <c r="CI22" s="73" t="s">
        <v>57</v>
      </c>
      <c r="CJ22" s="73" t="s">
        <v>58</v>
      </c>
      <c r="CK22" s="73" t="s">
        <v>59</v>
      </c>
      <c r="CL22" s="73" t="s">
        <v>60</v>
      </c>
      <c r="CM22" s="73" t="s">
        <v>61</v>
      </c>
      <c r="CN22" s="73" t="s">
        <v>62</v>
      </c>
      <c r="CO22" s="73" t="s">
        <v>63</v>
      </c>
      <c r="CP22" s="73" t="s">
        <v>64</v>
      </c>
      <c r="CQ22" s="73" t="s">
        <v>65</v>
      </c>
      <c r="CR22" s="73" t="s">
        <v>66</v>
      </c>
      <c r="CS22" s="73" t="s">
        <v>67</v>
      </c>
      <c r="CT22" s="73" t="s">
        <v>68</v>
      </c>
      <c r="CU22" s="73" t="s">
        <v>69</v>
      </c>
      <c r="CV22" s="74" t="s">
        <v>70</v>
      </c>
      <c r="CW22" s="76"/>
    </row>
    <row r="23" spans="1:101" s="9" customFormat="1" ht="12.75">
      <c r="A23" s="77" t="s">
        <v>72</v>
      </c>
      <c r="B23" s="83">
        <v>-2.006678</v>
      </c>
      <c r="C23" s="83">
        <v>-1.671443</v>
      </c>
      <c r="D23" s="84">
        <v>-1.329114</v>
      </c>
      <c r="E23" s="84">
        <v>-1.15299</v>
      </c>
      <c r="F23" s="84">
        <v>-0.4098761</v>
      </c>
      <c r="G23" s="84">
        <v>-0.9890067</v>
      </c>
      <c r="H23" s="85">
        <v>-1.320861</v>
      </c>
      <c r="I23" s="86"/>
      <c r="J23" s="87" t="s">
        <v>72</v>
      </c>
      <c r="K23" s="84">
        <v>0.2616655</v>
      </c>
      <c r="L23" s="84">
        <v>0.9393226</v>
      </c>
      <c r="M23" s="84">
        <v>0.758901</v>
      </c>
      <c r="N23" s="84">
        <v>1.330936</v>
      </c>
      <c r="O23" s="84">
        <v>-0.05787955</v>
      </c>
      <c r="P23" s="84">
        <v>0.2366898</v>
      </c>
      <c r="Q23" s="85">
        <v>0.3741434</v>
      </c>
      <c r="S23" s="114">
        <f aca="true" t="shared" si="0" ref="S23:S36">AVERAGE(B23:G23)</f>
        <v>-1.2598513</v>
      </c>
      <c r="T23" s="114">
        <f aca="true" t="shared" si="1" ref="T23:T36">STDEV(B23:G23)</f>
        <v>0.554831351737618</v>
      </c>
      <c r="U23" s="114"/>
      <c r="V23" s="114">
        <f aca="true" t="shared" si="2" ref="V23:V36">AVERAGE(K23:P23)</f>
        <v>0.5782725583333334</v>
      </c>
      <c r="W23" s="114">
        <f aca="true" t="shared" si="3" ref="W23:W36">STDEV(K23:P23)</f>
        <v>0.5198258050658858</v>
      </c>
      <c r="BE23" s="77" t="s">
        <v>71</v>
      </c>
      <c r="BF23" s="78">
        <v>10000</v>
      </c>
      <c r="BG23" s="78">
        <v>10000</v>
      </c>
      <c r="BH23" s="78">
        <v>10000</v>
      </c>
      <c r="BI23" s="78">
        <v>10000</v>
      </c>
      <c r="BJ23" s="78">
        <v>10000</v>
      </c>
      <c r="BK23" s="78">
        <v>10000</v>
      </c>
      <c r="BL23" s="79">
        <v>10000</v>
      </c>
      <c r="BM23" s="79">
        <v>10000</v>
      </c>
      <c r="BN23" s="79">
        <v>10000</v>
      </c>
      <c r="BO23" s="79">
        <v>10000</v>
      </c>
      <c r="BP23" s="79">
        <v>10000</v>
      </c>
      <c r="BQ23" s="79">
        <v>10000</v>
      </c>
      <c r="BR23" s="79">
        <v>10000</v>
      </c>
      <c r="BS23" s="79">
        <v>10000</v>
      </c>
      <c r="BT23" s="79">
        <v>10000</v>
      </c>
      <c r="BU23" s="79">
        <v>10000</v>
      </c>
      <c r="BV23" s="79">
        <v>10000</v>
      </c>
      <c r="BW23" s="79">
        <v>10000</v>
      </c>
      <c r="BX23" s="79">
        <v>10000</v>
      </c>
      <c r="BY23" s="79">
        <v>10000</v>
      </c>
      <c r="BZ23" s="80">
        <v>10000</v>
      </c>
      <c r="CA23" s="81"/>
      <c r="CB23" s="80" t="s">
        <v>71</v>
      </c>
      <c r="CC23" s="79">
        <v>10000</v>
      </c>
      <c r="CD23" s="79">
        <v>10000</v>
      </c>
      <c r="CE23" s="79">
        <v>10000</v>
      </c>
      <c r="CF23" s="79">
        <v>10000</v>
      </c>
      <c r="CG23" s="79">
        <v>10000</v>
      </c>
      <c r="CH23" s="79">
        <v>10000</v>
      </c>
      <c r="CI23" s="79">
        <v>10000</v>
      </c>
      <c r="CJ23" s="79">
        <v>10000</v>
      </c>
      <c r="CK23" s="79">
        <v>10000</v>
      </c>
      <c r="CL23" s="79">
        <v>10000</v>
      </c>
      <c r="CM23" s="79">
        <v>10000</v>
      </c>
      <c r="CN23" s="79">
        <v>10000</v>
      </c>
      <c r="CO23" s="79">
        <v>10000</v>
      </c>
      <c r="CP23" s="79">
        <v>10000</v>
      </c>
      <c r="CQ23" s="79">
        <v>10000</v>
      </c>
      <c r="CR23" s="79">
        <v>10000</v>
      </c>
      <c r="CS23" s="79">
        <v>10000</v>
      </c>
      <c r="CT23" s="79">
        <v>10000</v>
      </c>
      <c r="CU23" s="79">
        <v>10000</v>
      </c>
      <c r="CV23" s="79">
        <v>10000</v>
      </c>
      <c r="CW23" s="80">
        <v>10000</v>
      </c>
    </row>
    <row r="24" spans="1:101" s="9" customFormat="1" ht="12.75">
      <c r="A24" s="77" t="s">
        <v>73</v>
      </c>
      <c r="B24" s="83">
        <v>0.600347</v>
      </c>
      <c r="C24" s="83">
        <v>0.6827703</v>
      </c>
      <c r="D24" s="84">
        <v>-0.01172131</v>
      </c>
      <c r="E24" s="84">
        <v>-0.3841108</v>
      </c>
      <c r="F24" s="84">
        <v>0.922105</v>
      </c>
      <c r="G24" s="84">
        <v>0.2060907</v>
      </c>
      <c r="H24" s="85">
        <v>1.784403</v>
      </c>
      <c r="I24" s="86"/>
      <c r="J24" s="87" t="s">
        <v>73</v>
      </c>
      <c r="K24" s="84">
        <v>-0.4232646</v>
      </c>
      <c r="L24" s="84">
        <v>-0.126955</v>
      </c>
      <c r="M24" s="84">
        <v>-0.9377731</v>
      </c>
      <c r="N24" s="84">
        <v>-0.8974586</v>
      </c>
      <c r="O24" s="84">
        <v>1.125377</v>
      </c>
      <c r="P24" s="84">
        <v>0.4743581</v>
      </c>
      <c r="Q24" s="85">
        <v>1.288229</v>
      </c>
      <c r="S24" s="114">
        <f t="shared" si="0"/>
        <v>0.3359134816666667</v>
      </c>
      <c r="T24" s="114">
        <f t="shared" si="1"/>
        <v>0.487851228022397</v>
      </c>
      <c r="U24" s="114"/>
      <c r="V24" s="114">
        <f t="shared" si="2"/>
        <v>-0.13095269999999995</v>
      </c>
      <c r="W24" s="114">
        <f t="shared" si="3"/>
        <v>0.8085441436033781</v>
      </c>
      <c r="BE24" s="77" t="s">
        <v>72</v>
      </c>
      <c r="BF24" s="83">
        <v>-2.296155</v>
      </c>
      <c r="BG24" s="83">
        <v>-2.379501</v>
      </c>
      <c r="BH24" s="83">
        <v>-2.006678</v>
      </c>
      <c r="BI24" s="83">
        <v>-1.984431</v>
      </c>
      <c r="BJ24" s="83">
        <v>-1.761413</v>
      </c>
      <c r="BK24" s="83">
        <v>-1.671443</v>
      </c>
      <c r="BL24" s="84">
        <v>-2.154372</v>
      </c>
      <c r="BM24" s="84">
        <v>-0.6887101</v>
      </c>
      <c r="BN24" s="84">
        <v>-1.329114</v>
      </c>
      <c r="BO24" s="84">
        <v>-1.712495</v>
      </c>
      <c r="BP24" s="84">
        <v>-0.8255681</v>
      </c>
      <c r="BQ24" s="84">
        <v>-1.15299</v>
      </c>
      <c r="BR24" s="84">
        <v>-0.3854192</v>
      </c>
      <c r="BS24" s="84">
        <v>-0.5886017</v>
      </c>
      <c r="BT24" s="84">
        <v>-0.4098761</v>
      </c>
      <c r="BU24" s="84">
        <v>-1.164652</v>
      </c>
      <c r="BV24" s="84">
        <v>-0.7829893</v>
      </c>
      <c r="BW24" s="84">
        <v>-0.9890067</v>
      </c>
      <c r="BX24" s="84">
        <v>-1.150741</v>
      </c>
      <c r="BY24" s="84">
        <v>-1.38159</v>
      </c>
      <c r="BZ24" s="85">
        <v>-1.320861</v>
      </c>
      <c r="CA24" s="86"/>
      <c r="CB24" s="87" t="s">
        <v>72</v>
      </c>
      <c r="CC24" s="84">
        <v>-2.001129</v>
      </c>
      <c r="CD24" s="84">
        <v>1.636313</v>
      </c>
      <c r="CE24" s="84">
        <v>0.2616655</v>
      </c>
      <c r="CF24" s="84">
        <v>0.3713596</v>
      </c>
      <c r="CG24" s="84">
        <v>0.2717622</v>
      </c>
      <c r="CH24" s="84">
        <v>0.9393226</v>
      </c>
      <c r="CI24" s="84">
        <v>-0.3254401</v>
      </c>
      <c r="CJ24" s="84">
        <v>0.5513063</v>
      </c>
      <c r="CK24" s="84">
        <v>0.758901</v>
      </c>
      <c r="CL24" s="84">
        <v>0.406882</v>
      </c>
      <c r="CM24" s="84">
        <v>1.115574</v>
      </c>
      <c r="CN24" s="84">
        <v>1.330936</v>
      </c>
      <c r="CO24" s="84">
        <v>0.6729869</v>
      </c>
      <c r="CP24" s="84">
        <v>-0.208173</v>
      </c>
      <c r="CQ24" s="84">
        <v>-0.05787955</v>
      </c>
      <c r="CR24" s="84">
        <v>0.06724894</v>
      </c>
      <c r="CS24" s="84">
        <v>-0.4190864</v>
      </c>
      <c r="CT24" s="84">
        <v>0.2366898</v>
      </c>
      <c r="CU24" s="84">
        <v>0.848308</v>
      </c>
      <c r="CV24" s="84">
        <v>-0.08894997</v>
      </c>
      <c r="CW24" s="85">
        <v>0.3741434</v>
      </c>
    </row>
    <row r="25" spans="1:101" s="9" customFormat="1" ht="12.75">
      <c r="A25" s="77" t="s">
        <v>74</v>
      </c>
      <c r="B25" s="84">
        <v>-0.3989996</v>
      </c>
      <c r="C25" s="84">
        <v>-0.1441191</v>
      </c>
      <c r="D25" s="84">
        <v>-0.2742526</v>
      </c>
      <c r="E25" s="84">
        <v>-0.1636726</v>
      </c>
      <c r="F25" s="84">
        <v>-0.2906078</v>
      </c>
      <c r="G25" s="84">
        <v>-0.5282779</v>
      </c>
      <c r="H25" s="85">
        <v>-0.291924</v>
      </c>
      <c r="I25" s="86"/>
      <c r="J25" s="87" t="s">
        <v>74</v>
      </c>
      <c r="K25" s="84">
        <v>0.04635051</v>
      </c>
      <c r="L25" s="84">
        <v>0.3392747</v>
      </c>
      <c r="M25" s="84">
        <v>0.234173</v>
      </c>
      <c r="N25" s="84">
        <v>0.05952775</v>
      </c>
      <c r="O25" s="84">
        <v>0.1036904</v>
      </c>
      <c r="P25" s="84">
        <v>-0.2406137</v>
      </c>
      <c r="Q25" s="85">
        <v>0.03476498</v>
      </c>
      <c r="S25" s="114">
        <f t="shared" si="0"/>
        <v>-0.29998826666666667</v>
      </c>
      <c r="T25" s="114">
        <f t="shared" si="1"/>
        <v>0.145290658065626</v>
      </c>
      <c r="U25" s="114"/>
      <c r="V25" s="114">
        <f t="shared" si="2"/>
        <v>0.09040044333333332</v>
      </c>
      <c r="W25" s="114">
        <f t="shared" si="3"/>
        <v>0.19761044989427223</v>
      </c>
      <c r="BE25" s="77" t="s">
        <v>73</v>
      </c>
      <c r="BF25" s="83">
        <v>34.08263</v>
      </c>
      <c r="BG25" s="83">
        <v>2.359971</v>
      </c>
      <c r="BH25" s="83">
        <v>0.600347</v>
      </c>
      <c r="BI25" s="83">
        <v>0.4912561</v>
      </c>
      <c r="BJ25" s="83">
        <v>-0.2192621</v>
      </c>
      <c r="BK25" s="83">
        <v>0.6827703</v>
      </c>
      <c r="BL25" s="84">
        <v>-0.05659369</v>
      </c>
      <c r="BM25" s="84">
        <v>0.4295746</v>
      </c>
      <c r="BN25" s="84">
        <v>-0.01172131</v>
      </c>
      <c r="BO25" s="84">
        <v>0.8569421</v>
      </c>
      <c r="BP25" s="84">
        <v>1.061047</v>
      </c>
      <c r="BQ25" s="84">
        <v>-0.3841108</v>
      </c>
      <c r="BR25" s="84">
        <v>0.7207279</v>
      </c>
      <c r="BS25" s="84">
        <v>0.9917716</v>
      </c>
      <c r="BT25" s="84">
        <v>0.922105</v>
      </c>
      <c r="BU25" s="84">
        <v>0.5196199</v>
      </c>
      <c r="BV25" s="84">
        <v>0.6145741</v>
      </c>
      <c r="BW25" s="84">
        <v>0.2060907</v>
      </c>
      <c r="BX25" s="84">
        <v>1.270186</v>
      </c>
      <c r="BY25" s="84">
        <v>3.728351</v>
      </c>
      <c r="BZ25" s="85">
        <v>1.784403</v>
      </c>
      <c r="CA25" s="86"/>
      <c r="CB25" s="87" t="s">
        <v>73</v>
      </c>
      <c r="CC25" s="84">
        <v>33.91415</v>
      </c>
      <c r="CD25" s="84">
        <v>1.449507</v>
      </c>
      <c r="CE25" s="84">
        <v>-0.4232646</v>
      </c>
      <c r="CF25" s="84">
        <v>-0.4313917</v>
      </c>
      <c r="CG25" s="84">
        <v>-0.7193855</v>
      </c>
      <c r="CH25" s="84">
        <v>-0.126955</v>
      </c>
      <c r="CI25" s="84">
        <v>-0.6346784</v>
      </c>
      <c r="CJ25" s="84">
        <v>-0.2224451</v>
      </c>
      <c r="CK25" s="84">
        <v>-0.9377731</v>
      </c>
      <c r="CL25" s="84">
        <v>-0.2117463</v>
      </c>
      <c r="CM25" s="84">
        <v>0.1224011</v>
      </c>
      <c r="CN25" s="84">
        <v>-0.8974586</v>
      </c>
      <c r="CO25" s="84">
        <v>0.9226959</v>
      </c>
      <c r="CP25" s="84">
        <v>1.734936</v>
      </c>
      <c r="CQ25" s="84">
        <v>1.125377</v>
      </c>
      <c r="CR25" s="84">
        <v>0.1258767</v>
      </c>
      <c r="CS25" s="84">
        <v>0.2891223</v>
      </c>
      <c r="CT25" s="84">
        <v>0.4743581</v>
      </c>
      <c r="CU25" s="84">
        <v>1.311266</v>
      </c>
      <c r="CV25" s="84">
        <v>1.95827</v>
      </c>
      <c r="CW25" s="85">
        <v>1.288229</v>
      </c>
    </row>
    <row r="26" spans="1:101" s="9" customFormat="1" ht="12.75">
      <c r="A26" s="77" t="s">
        <v>75</v>
      </c>
      <c r="B26" s="84">
        <v>2.261476</v>
      </c>
      <c r="C26" s="84">
        <v>2.589094</v>
      </c>
      <c r="D26" s="84">
        <v>2.327773</v>
      </c>
      <c r="E26" s="84">
        <v>2.25904</v>
      </c>
      <c r="F26" s="84">
        <v>2.332862</v>
      </c>
      <c r="G26" s="84">
        <v>2.453516</v>
      </c>
      <c r="H26" s="85">
        <v>2.007826</v>
      </c>
      <c r="I26" s="86"/>
      <c r="J26" s="87" t="s">
        <v>75</v>
      </c>
      <c r="K26" s="84">
        <v>2.975638</v>
      </c>
      <c r="L26" s="84">
        <v>3.077739</v>
      </c>
      <c r="M26" s="84">
        <v>3.06325</v>
      </c>
      <c r="N26" s="84">
        <v>3.180629</v>
      </c>
      <c r="O26" s="84">
        <v>3.175712</v>
      </c>
      <c r="P26" s="84">
        <v>3.136211</v>
      </c>
      <c r="Q26" s="85">
        <v>2.695026</v>
      </c>
      <c r="S26" s="114">
        <f t="shared" si="0"/>
        <v>2.3706268333333336</v>
      </c>
      <c r="T26" s="114">
        <f t="shared" si="1"/>
        <v>0.1282393670608437</v>
      </c>
      <c r="U26" s="114"/>
      <c r="V26" s="114">
        <f t="shared" si="2"/>
        <v>3.1015298333333328</v>
      </c>
      <c r="W26" s="114">
        <f t="shared" si="3"/>
        <v>0.07853987322480338</v>
      </c>
      <c r="BE26" s="77" t="s">
        <v>74</v>
      </c>
      <c r="BF26" s="84">
        <v>-1.128446</v>
      </c>
      <c r="BG26" s="84">
        <v>-0.267471</v>
      </c>
      <c r="BH26" s="84">
        <v>-0.3989996</v>
      </c>
      <c r="BI26" s="84">
        <v>-0.2309731</v>
      </c>
      <c r="BJ26" s="84">
        <v>-0.1301387</v>
      </c>
      <c r="BK26" s="84">
        <v>-0.1441191</v>
      </c>
      <c r="BL26" s="84">
        <v>-0.2824432</v>
      </c>
      <c r="BM26" s="84">
        <v>-0.1216657</v>
      </c>
      <c r="BN26" s="84">
        <v>-0.2742526</v>
      </c>
      <c r="BO26" s="84">
        <v>-0.3637126</v>
      </c>
      <c r="BP26" s="84">
        <v>-0.1373059</v>
      </c>
      <c r="BQ26" s="84">
        <v>-0.1636726</v>
      </c>
      <c r="BR26" s="84">
        <v>-0.1774031</v>
      </c>
      <c r="BS26" s="84">
        <v>-0.5185438</v>
      </c>
      <c r="BT26" s="84">
        <v>-0.2906078</v>
      </c>
      <c r="BU26" s="84">
        <v>-0.1768642</v>
      </c>
      <c r="BV26" s="84">
        <v>-0.46432059999999997</v>
      </c>
      <c r="BW26" s="84">
        <v>-0.5282779</v>
      </c>
      <c r="BX26" s="84">
        <v>-0.07877008</v>
      </c>
      <c r="BY26" s="84">
        <v>-0.2758184</v>
      </c>
      <c r="BZ26" s="85">
        <v>-0.291924</v>
      </c>
      <c r="CA26" s="86"/>
      <c r="CB26" s="87" t="s">
        <v>74</v>
      </c>
      <c r="CC26" s="84">
        <v>-0.0466799</v>
      </c>
      <c r="CD26" s="84">
        <v>0.1172892</v>
      </c>
      <c r="CE26" s="84">
        <v>0.04635051</v>
      </c>
      <c r="CF26" s="84">
        <v>0.1916796</v>
      </c>
      <c r="CG26" s="84">
        <v>-0.1166376</v>
      </c>
      <c r="CH26" s="84">
        <v>0.3392747</v>
      </c>
      <c r="CI26" s="84">
        <v>-0.1281274</v>
      </c>
      <c r="CJ26" s="84">
        <v>0.01281836</v>
      </c>
      <c r="CK26" s="84">
        <v>0.234173</v>
      </c>
      <c r="CL26" s="84">
        <v>-0.05888779</v>
      </c>
      <c r="CM26" s="84">
        <v>0.5955536</v>
      </c>
      <c r="CN26" s="84">
        <v>0.05952775</v>
      </c>
      <c r="CO26" s="84">
        <v>-0.4191203</v>
      </c>
      <c r="CP26" s="84">
        <v>-0.1260004</v>
      </c>
      <c r="CQ26" s="84">
        <v>0.1036904</v>
      </c>
      <c r="CR26" s="84">
        <v>0.1788769</v>
      </c>
      <c r="CS26" s="84">
        <v>-0.1728602</v>
      </c>
      <c r="CT26" s="84">
        <v>-0.2406137</v>
      </c>
      <c r="CU26" s="84">
        <v>0.07793168</v>
      </c>
      <c r="CV26" s="84">
        <v>0.002336021</v>
      </c>
      <c r="CW26" s="85">
        <v>0.03476498</v>
      </c>
    </row>
    <row r="27" spans="1:101" s="9" customFormat="1" ht="12.75">
      <c r="A27" s="77" t="s">
        <v>76</v>
      </c>
      <c r="B27" s="84">
        <v>-0.06298476</v>
      </c>
      <c r="C27" s="84">
        <v>-0.01733394</v>
      </c>
      <c r="D27" s="84">
        <v>-0.1207885</v>
      </c>
      <c r="E27" s="84">
        <v>0.06503639</v>
      </c>
      <c r="F27" s="84">
        <v>-0.1475343</v>
      </c>
      <c r="G27" s="84">
        <v>-0.273835</v>
      </c>
      <c r="H27" s="85">
        <v>-0.05360681</v>
      </c>
      <c r="I27" s="86"/>
      <c r="J27" s="87" t="s">
        <v>76</v>
      </c>
      <c r="K27" s="84">
        <v>0.03732799</v>
      </c>
      <c r="L27" s="84">
        <v>0.111755</v>
      </c>
      <c r="M27" s="84">
        <v>0.0384221</v>
      </c>
      <c r="N27" s="84">
        <v>-0.0008669062</v>
      </c>
      <c r="O27" s="84">
        <v>0.137127</v>
      </c>
      <c r="P27" s="84">
        <v>-0.07160539</v>
      </c>
      <c r="Q27" s="85">
        <v>0.04080367</v>
      </c>
      <c r="S27" s="114">
        <f t="shared" si="0"/>
        <v>-0.09290668499999999</v>
      </c>
      <c r="T27" s="114">
        <f t="shared" si="1"/>
        <v>0.11666122185200871</v>
      </c>
      <c r="U27" s="114"/>
      <c r="V27" s="114">
        <f t="shared" si="2"/>
        <v>0.0420266323</v>
      </c>
      <c r="W27" s="114">
        <f t="shared" si="3"/>
        <v>0.07575392693238468</v>
      </c>
      <c r="BE27" s="77" t="s">
        <v>75</v>
      </c>
      <c r="BF27" s="84">
        <v>-3.90998</v>
      </c>
      <c r="BG27" s="84">
        <v>2.349655</v>
      </c>
      <c r="BH27" s="84">
        <v>2.261476</v>
      </c>
      <c r="BI27" s="84">
        <v>2.355496</v>
      </c>
      <c r="BJ27" s="84">
        <v>2.297517</v>
      </c>
      <c r="BK27" s="84">
        <v>2.589094</v>
      </c>
      <c r="BL27" s="84">
        <v>2.359522</v>
      </c>
      <c r="BM27" s="84">
        <v>2.361607</v>
      </c>
      <c r="BN27" s="84">
        <v>2.327773</v>
      </c>
      <c r="BO27" s="84">
        <v>2.28792</v>
      </c>
      <c r="BP27" s="84">
        <v>2.333152</v>
      </c>
      <c r="BQ27" s="84">
        <v>2.25904</v>
      </c>
      <c r="BR27" s="84">
        <v>2.418021</v>
      </c>
      <c r="BS27" s="84">
        <v>2.389299</v>
      </c>
      <c r="BT27" s="84">
        <v>2.332862</v>
      </c>
      <c r="BU27" s="84">
        <v>2.077632</v>
      </c>
      <c r="BV27" s="84">
        <v>2.605939</v>
      </c>
      <c r="BW27" s="84">
        <v>2.453516</v>
      </c>
      <c r="BX27" s="84">
        <v>2.254606</v>
      </c>
      <c r="BY27" s="84">
        <v>-2.16656</v>
      </c>
      <c r="BZ27" s="85">
        <v>2.007826</v>
      </c>
      <c r="CA27" s="86"/>
      <c r="CB27" s="87" t="s">
        <v>75</v>
      </c>
      <c r="CC27" s="84">
        <v>-3.862093</v>
      </c>
      <c r="CD27" s="84">
        <v>3.029666</v>
      </c>
      <c r="CE27" s="84">
        <v>2.975638</v>
      </c>
      <c r="CF27" s="84">
        <v>2.723963</v>
      </c>
      <c r="CG27" s="84">
        <v>2.803884</v>
      </c>
      <c r="CH27" s="84">
        <v>3.077739</v>
      </c>
      <c r="CI27" s="84">
        <v>2.847991</v>
      </c>
      <c r="CJ27" s="84">
        <v>2.967514</v>
      </c>
      <c r="CK27" s="84">
        <v>3.06325</v>
      </c>
      <c r="CL27" s="84">
        <v>3.163917</v>
      </c>
      <c r="CM27" s="84">
        <v>3.299017</v>
      </c>
      <c r="CN27" s="84">
        <v>3.180629</v>
      </c>
      <c r="CO27" s="84">
        <v>3.170393</v>
      </c>
      <c r="CP27" s="84">
        <v>3.181119</v>
      </c>
      <c r="CQ27" s="84">
        <v>3.175712</v>
      </c>
      <c r="CR27" s="84">
        <v>2.966569</v>
      </c>
      <c r="CS27" s="84">
        <v>3.260406</v>
      </c>
      <c r="CT27" s="84">
        <v>3.136211</v>
      </c>
      <c r="CU27" s="84">
        <v>3.214871</v>
      </c>
      <c r="CV27" s="84">
        <v>-1.814108</v>
      </c>
      <c r="CW27" s="85">
        <v>2.695026</v>
      </c>
    </row>
    <row r="28" spans="1:101" s="9" customFormat="1" ht="12.75">
      <c r="A28" s="77" t="s">
        <v>77</v>
      </c>
      <c r="B28" s="84">
        <v>1.385283</v>
      </c>
      <c r="C28" s="84">
        <v>1.3584</v>
      </c>
      <c r="D28" s="84">
        <v>1.374733</v>
      </c>
      <c r="E28" s="84">
        <v>1.338323</v>
      </c>
      <c r="F28" s="84">
        <v>1.279254</v>
      </c>
      <c r="G28" s="84">
        <v>1.314342</v>
      </c>
      <c r="H28" s="85">
        <v>1.371894</v>
      </c>
      <c r="I28" s="86"/>
      <c r="J28" s="87" t="s">
        <v>77</v>
      </c>
      <c r="K28" s="84">
        <v>1.368736</v>
      </c>
      <c r="L28" s="84">
        <v>1.415112</v>
      </c>
      <c r="M28" s="84">
        <v>1.417589</v>
      </c>
      <c r="N28" s="84">
        <v>1.369224</v>
      </c>
      <c r="O28" s="84">
        <v>1.409445</v>
      </c>
      <c r="P28" s="84">
        <v>1.40712</v>
      </c>
      <c r="Q28" s="85">
        <v>1.411812</v>
      </c>
      <c r="S28" s="114">
        <f t="shared" si="0"/>
        <v>1.3417225000000002</v>
      </c>
      <c r="T28" s="114">
        <f t="shared" si="1"/>
        <v>0.03982188129533479</v>
      </c>
      <c r="U28" s="114"/>
      <c r="V28" s="114">
        <f t="shared" si="2"/>
        <v>1.397871</v>
      </c>
      <c r="W28" s="114">
        <f t="shared" si="3"/>
        <v>0.02269384020389157</v>
      </c>
      <c r="BE28" s="77" t="s">
        <v>76</v>
      </c>
      <c r="BF28" s="84">
        <v>-0.01212201</v>
      </c>
      <c r="BG28" s="84">
        <v>-0.03768853</v>
      </c>
      <c r="BH28" s="84">
        <v>-0.06298476</v>
      </c>
      <c r="BI28" s="84">
        <v>0.008684571</v>
      </c>
      <c r="BJ28" s="84">
        <v>0.01325605</v>
      </c>
      <c r="BK28" s="84">
        <v>-0.01733394</v>
      </c>
      <c r="BL28" s="84">
        <v>0.08103219</v>
      </c>
      <c r="BM28" s="84">
        <v>-0.07643294</v>
      </c>
      <c r="BN28" s="84">
        <v>-0.1207885</v>
      </c>
      <c r="BO28" s="84">
        <v>-0.03680229</v>
      </c>
      <c r="BP28" s="84">
        <v>0.005240318</v>
      </c>
      <c r="BQ28" s="84">
        <v>0.06503639</v>
      </c>
      <c r="BR28" s="84">
        <v>0.004162742</v>
      </c>
      <c r="BS28" s="84">
        <v>-0.2053008</v>
      </c>
      <c r="BT28" s="84">
        <v>-0.1475343</v>
      </c>
      <c r="BU28" s="84">
        <v>-0.0232784</v>
      </c>
      <c r="BV28" s="84">
        <v>-0.2185466</v>
      </c>
      <c r="BW28" s="84">
        <v>-0.273835</v>
      </c>
      <c r="BX28" s="84">
        <v>-0.0113619</v>
      </c>
      <c r="BY28" s="84">
        <v>0.05190351</v>
      </c>
      <c r="BZ28" s="85">
        <v>-0.05360681</v>
      </c>
      <c r="CA28" s="86"/>
      <c r="CB28" s="87" t="s">
        <v>76</v>
      </c>
      <c r="CC28" s="84">
        <v>0.06612264</v>
      </c>
      <c r="CD28" s="84">
        <v>0.02217984</v>
      </c>
      <c r="CE28" s="84">
        <v>0.03732799</v>
      </c>
      <c r="CF28" s="84">
        <v>0.05762986</v>
      </c>
      <c r="CG28" s="84">
        <v>0.1041655</v>
      </c>
      <c r="CH28" s="84">
        <v>0.111755</v>
      </c>
      <c r="CI28" s="84">
        <v>0.03063442</v>
      </c>
      <c r="CJ28" s="84">
        <v>0.059743</v>
      </c>
      <c r="CK28" s="84">
        <v>0.0384221</v>
      </c>
      <c r="CL28" s="84">
        <v>-0.02064711</v>
      </c>
      <c r="CM28" s="84">
        <v>0.1661513</v>
      </c>
      <c r="CN28" s="84">
        <v>-0.0008669062</v>
      </c>
      <c r="CO28" s="84">
        <v>-0.1401263</v>
      </c>
      <c r="CP28" s="84">
        <v>-0.05534409</v>
      </c>
      <c r="CQ28" s="84">
        <v>0.137127</v>
      </c>
      <c r="CR28" s="84">
        <v>0.1871316</v>
      </c>
      <c r="CS28" s="84">
        <v>-0.03327925</v>
      </c>
      <c r="CT28" s="84">
        <v>-0.07160539</v>
      </c>
      <c r="CU28" s="84">
        <v>0.05693907</v>
      </c>
      <c r="CV28" s="84">
        <v>0.09303585</v>
      </c>
      <c r="CW28" s="85">
        <v>0.04080367</v>
      </c>
    </row>
    <row r="29" spans="1:101" s="9" customFormat="1" ht="12.75">
      <c r="A29" s="77" t="s">
        <v>78</v>
      </c>
      <c r="B29" s="84">
        <v>-0.01449998</v>
      </c>
      <c r="C29" s="84">
        <v>0.03027335</v>
      </c>
      <c r="D29" s="84">
        <v>-0.02696036</v>
      </c>
      <c r="E29" s="84">
        <v>0.002265031</v>
      </c>
      <c r="F29" s="84">
        <v>-0.07124243</v>
      </c>
      <c r="G29" s="84">
        <v>-0.1240734</v>
      </c>
      <c r="H29" s="85">
        <v>-0.02430768</v>
      </c>
      <c r="I29" s="86"/>
      <c r="J29" s="87" t="s">
        <v>78</v>
      </c>
      <c r="K29" s="84">
        <v>-0.03729261</v>
      </c>
      <c r="L29" s="84">
        <v>0.03916551</v>
      </c>
      <c r="M29" s="84">
        <v>-0.01308304</v>
      </c>
      <c r="N29" s="84">
        <v>-0.09784632</v>
      </c>
      <c r="O29" s="84">
        <v>0.06045998</v>
      </c>
      <c r="P29" s="84">
        <v>-0.04632435</v>
      </c>
      <c r="Q29" s="85">
        <v>-0.004296077</v>
      </c>
      <c r="S29" s="114">
        <f t="shared" si="0"/>
        <v>-0.0340396315</v>
      </c>
      <c r="T29" s="114">
        <f t="shared" si="1"/>
        <v>0.055454900344178076</v>
      </c>
      <c r="U29" s="114"/>
      <c r="V29" s="114">
        <f t="shared" si="2"/>
        <v>-0.01582013833333333</v>
      </c>
      <c r="W29" s="114">
        <f t="shared" si="3"/>
        <v>0.05825708219704156</v>
      </c>
      <c r="BE29" s="77" t="s">
        <v>77</v>
      </c>
      <c r="BF29" s="84">
        <v>2.385724</v>
      </c>
      <c r="BG29" s="84">
        <v>1.390223</v>
      </c>
      <c r="BH29" s="84">
        <v>1.385283</v>
      </c>
      <c r="BI29" s="84">
        <v>1.39062</v>
      </c>
      <c r="BJ29" s="84">
        <v>1.371254</v>
      </c>
      <c r="BK29" s="84">
        <v>1.3584</v>
      </c>
      <c r="BL29" s="84">
        <v>1.357966</v>
      </c>
      <c r="BM29" s="84">
        <v>1.391752</v>
      </c>
      <c r="BN29" s="84">
        <v>1.374733</v>
      </c>
      <c r="BO29" s="84">
        <v>1.348334</v>
      </c>
      <c r="BP29" s="84">
        <v>1.339965</v>
      </c>
      <c r="BQ29" s="84">
        <v>1.338323</v>
      </c>
      <c r="BR29" s="84">
        <v>1.359431</v>
      </c>
      <c r="BS29" s="84">
        <v>1.328154</v>
      </c>
      <c r="BT29" s="84">
        <v>1.279254</v>
      </c>
      <c r="BU29" s="84">
        <v>1.35271</v>
      </c>
      <c r="BV29" s="84">
        <v>1.328859</v>
      </c>
      <c r="BW29" s="84">
        <v>1.314342</v>
      </c>
      <c r="BX29" s="84">
        <v>1.340696</v>
      </c>
      <c r="BY29" s="84">
        <v>0.9091661</v>
      </c>
      <c r="BZ29" s="85">
        <v>1.371894</v>
      </c>
      <c r="CA29" s="86"/>
      <c r="CB29" s="87" t="s">
        <v>77</v>
      </c>
      <c r="CC29" s="84">
        <v>2.088872</v>
      </c>
      <c r="CD29" s="84">
        <v>1.378216</v>
      </c>
      <c r="CE29" s="84">
        <v>1.368736</v>
      </c>
      <c r="CF29" s="84">
        <v>1.395931</v>
      </c>
      <c r="CG29" s="84">
        <v>1.386019</v>
      </c>
      <c r="CH29" s="84">
        <v>1.415112</v>
      </c>
      <c r="CI29" s="84">
        <v>1.413218</v>
      </c>
      <c r="CJ29" s="84">
        <v>1.408192</v>
      </c>
      <c r="CK29" s="84">
        <v>1.417589</v>
      </c>
      <c r="CL29" s="84">
        <v>1.373422</v>
      </c>
      <c r="CM29" s="84">
        <v>1.409942</v>
      </c>
      <c r="CN29" s="84">
        <v>1.369224</v>
      </c>
      <c r="CO29" s="84">
        <v>1.447387</v>
      </c>
      <c r="CP29" s="84">
        <v>1.481381</v>
      </c>
      <c r="CQ29" s="84">
        <v>1.409445</v>
      </c>
      <c r="CR29" s="84">
        <v>1.387037</v>
      </c>
      <c r="CS29" s="84">
        <v>1.390885</v>
      </c>
      <c r="CT29" s="84">
        <v>1.40712</v>
      </c>
      <c r="CU29" s="84">
        <v>1.451208</v>
      </c>
      <c r="CV29" s="84">
        <v>0.9038593</v>
      </c>
      <c r="CW29" s="85">
        <v>1.411812</v>
      </c>
    </row>
    <row r="30" spans="1:101" s="9" customFormat="1" ht="12.75">
      <c r="A30" s="77" t="s">
        <v>79</v>
      </c>
      <c r="B30" s="84">
        <v>0.5988279</v>
      </c>
      <c r="C30" s="84">
        <v>0.5797321</v>
      </c>
      <c r="D30" s="84">
        <v>0.5958769</v>
      </c>
      <c r="E30" s="84">
        <v>0.598229</v>
      </c>
      <c r="F30" s="84">
        <v>0.6137289</v>
      </c>
      <c r="G30" s="84">
        <v>0.6215786</v>
      </c>
      <c r="H30" s="85">
        <v>0.5870622</v>
      </c>
      <c r="I30" s="86"/>
      <c r="J30" s="87" t="s">
        <v>79</v>
      </c>
      <c r="K30" s="84">
        <v>0.5908957</v>
      </c>
      <c r="L30" s="84">
        <v>0.5865833</v>
      </c>
      <c r="M30" s="84">
        <v>0.5777759</v>
      </c>
      <c r="N30" s="84">
        <v>0.5860833</v>
      </c>
      <c r="O30" s="84">
        <v>0.5964103</v>
      </c>
      <c r="P30" s="84">
        <v>0.590387</v>
      </c>
      <c r="Q30" s="85">
        <v>0.5724573</v>
      </c>
      <c r="S30" s="114">
        <f t="shared" si="0"/>
        <v>0.6013288999999999</v>
      </c>
      <c r="T30" s="114">
        <f t="shared" si="1"/>
        <v>0.014668475076440248</v>
      </c>
      <c r="U30" s="114"/>
      <c r="V30" s="114">
        <f t="shared" si="2"/>
        <v>0.5880225833333333</v>
      </c>
      <c r="W30" s="114">
        <f t="shared" si="3"/>
        <v>0.006245413230974677</v>
      </c>
      <c r="BE30" s="77" t="s">
        <v>78</v>
      </c>
      <c r="BF30" s="84">
        <v>-0.05586514</v>
      </c>
      <c r="BG30" s="84">
        <v>-0.03074752</v>
      </c>
      <c r="BH30" s="84">
        <v>-0.01449998</v>
      </c>
      <c r="BI30" s="84">
        <v>0.0009177263</v>
      </c>
      <c r="BJ30" s="84">
        <v>0.005439005</v>
      </c>
      <c r="BK30" s="84">
        <v>0.03027335</v>
      </c>
      <c r="BL30" s="84">
        <v>0.02226088</v>
      </c>
      <c r="BM30" s="84">
        <v>-0.03504676</v>
      </c>
      <c r="BN30" s="84">
        <v>-0.02696036</v>
      </c>
      <c r="BO30" s="84">
        <v>0.05520658</v>
      </c>
      <c r="BP30" s="84">
        <v>0.02685159</v>
      </c>
      <c r="BQ30" s="84">
        <v>0.002265031</v>
      </c>
      <c r="BR30" s="84">
        <v>-0.03115353</v>
      </c>
      <c r="BS30" s="84">
        <v>-0.09208611</v>
      </c>
      <c r="BT30" s="84">
        <v>-0.07124243</v>
      </c>
      <c r="BU30" s="84">
        <v>-0.005136157</v>
      </c>
      <c r="BV30" s="84">
        <v>-0.09876907</v>
      </c>
      <c r="BW30" s="84">
        <v>-0.1240734</v>
      </c>
      <c r="BX30" s="84">
        <v>-0.0536486</v>
      </c>
      <c r="BY30" s="84">
        <v>0.01210513</v>
      </c>
      <c r="BZ30" s="85">
        <v>-0.02430768</v>
      </c>
      <c r="CA30" s="86"/>
      <c r="CB30" s="87" t="s">
        <v>78</v>
      </c>
      <c r="CC30" s="84">
        <v>0.001634165</v>
      </c>
      <c r="CD30" s="84">
        <v>-0.03610127</v>
      </c>
      <c r="CE30" s="84">
        <v>-0.03729261</v>
      </c>
      <c r="CF30" s="84">
        <v>-0.008074156</v>
      </c>
      <c r="CG30" s="84">
        <v>-0.02366436</v>
      </c>
      <c r="CH30" s="84">
        <v>0.03916551</v>
      </c>
      <c r="CI30" s="84">
        <v>0.01609314</v>
      </c>
      <c r="CJ30" s="84">
        <v>-0.0428899</v>
      </c>
      <c r="CK30" s="84">
        <v>-0.01308304</v>
      </c>
      <c r="CL30" s="84">
        <v>0.0918485</v>
      </c>
      <c r="CM30" s="84">
        <v>0.05791557</v>
      </c>
      <c r="CN30" s="84">
        <v>-0.09784632</v>
      </c>
      <c r="CO30" s="84">
        <v>-0.1063095</v>
      </c>
      <c r="CP30" s="84">
        <v>-0.05815792</v>
      </c>
      <c r="CQ30" s="84">
        <v>0.06045998</v>
      </c>
      <c r="CR30" s="84">
        <v>0.1075282</v>
      </c>
      <c r="CS30" s="84">
        <v>0.001772405</v>
      </c>
      <c r="CT30" s="84">
        <v>-0.04632435</v>
      </c>
      <c r="CU30" s="84">
        <v>-0.009361391</v>
      </c>
      <c r="CV30" s="84">
        <v>0.03429641</v>
      </c>
      <c r="CW30" s="85">
        <v>-0.004296077</v>
      </c>
    </row>
    <row r="31" spans="1:101" s="9" customFormat="1" ht="12.75">
      <c r="A31" s="77" t="s">
        <v>80</v>
      </c>
      <c r="B31" s="84">
        <v>0.02422259</v>
      </c>
      <c r="C31" s="84">
        <v>0.05983285</v>
      </c>
      <c r="D31" s="84">
        <v>-0.02659499</v>
      </c>
      <c r="E31" s="84">
        <v>0.03092832</v>
      </c>
      <c r="F31" s="84">
        <v>-0.07360803</v>
      </c>
      <c r="G31" s="84">
        <v>-0.1435932</v>
      </c>
      <c r="H31" s="85">
        <v>-0.003325902</v>
      </c>
      <c r="I31" s="86"/>
      <c r="J31" s="87" t="s">
        <v>80</v>
      </c>
      <c r="K31" s="84">
        <v>-0.02206018</v>
      </c>
      <c r="L31" s="84">
        <v>0.05542536</v>
      </c>
      <c r="M31" s="84">
        <v>-0.02380583</v>
      </c>
      <c r="N31" s="84">
        <v>-0.08366308</v>
      </c>
      <c r="O31" s="84">
        <v>0.08203889</v>
      </c>
      <c r="P31" s="84">
        <v>-0.07827309</v>
      </c>
      <c r="Q31" s="85">
        <v>0</v>
      </c>
      <c r="S31" s="114">
        <f t="shared" si="0"/>
        <v>-0.021468743333333335</v>
      </c>
      <c r="T31" s="114">
        <f t="shared" si="1"/>
        <v>0.07629189445989493</v>
      </c>
      <c r="U31" s="114"/>
      <c r="V31" s="114">
        <f t="shared" si="2"/>
        <v>-0.011722988333333335</v>
      </c>
      <c r="W31" s="114">
        <f t="shared" si="3"/>
        <v>0.06805488362731464</v>
      </c>
      <c r="BE31" s="77" t="s">
        <v>79</v>
      </c>
      <c r="BF31" s="84">
        <v>0.3655525</v>
      </c>
      <c r="BG31" s="84">
        <v>0.6166389</v>
      </c>
      <c r="BH31" s="84">
        <v>0.5988279</v>
      </c>
      <c r="BI31" s="84">
        <v>0.5910326</v>
      </c>
      <c r="BJ31" s="84">
        <v>0.588223</v>
      </c>
      <c r="BK31" s="84">
        <v>0.5797321</v>
      </c>
      <c r="BL31" s="84">
        <v>0.5922594</v>
      </c>
      <c r="BM31" s="84">
        <v>0.5847825</v>
      </c>
      <c r="BN31" s="84">
        <v>0.5958769</v>
      </c>
      <c r="BO31" s="84">
        <v>0.5970695</v>
      </c>
      <c r="BP31" s="84">
        <v>0.607408</v>
      </c>
      <c r="BQ31" s="84">
        <v>0.598229</v>
      </c>
      <c r="BR31" s="84">
        <v>0.5942773</v>
      </c>
      <c r="BS31" s="84">
        <v>0.6132725</v>
      </c>
      <c r="BT31" s="84">
        <v>0.6137289</v>
      </c>
      <c r="BU31" s="84">
        <v>0.5916148</v>
      </c>
      <c r="BV31" s="84">
        <v>0.6112132</v>
      </c>
      <c r="BW31" s="84">
        <v>0.6215786</v>
      </c>
      <c r="BX31" s="84">
        <v>0.6138952</v>
      </c>
      <c r="BY31" s="84">
        <v>0.4118571</v>
      </c>
      <c r="BZ31" s="85">
        <v>0.5870622</v>
      </c>
      <c r="CA31" s="86"/>
      <c r="CB31" s="87" t="s">
        <v>79</v>
      </c>
      <c r="CC31" s="84">
        <v>0.3005496</v>
      </c>
      <c r="CD31" s="84">
        <v>0.6028679</v>
      </c>
      <c r="CE31" s="84">
        <v>0.5908957</v>
      </c>
      <c r="CF31" s="84">
        <v>0.5813491</v>
      </c>
      <c r="CG31" s="84">
        <v>0.5794536</v>
      </c>
      <c r="CH31" s="84">
        <v>0.5865833</v>
      </c>
      <c r="CI31" s="84">
        <v>0.5890874</v>
      </c>
      <c r="CJ31" s="84">
        <v>0.5842624</v>
      </c>
      <c r="CK31" s="84">
        <v>0.5777759</v>
      </c>
      <c r="CL31" s="84">
        <v>0.5800677</v>
      </c>
      <c r="CM31" s="84">
        <v>0.5861285</v>
      </c>
      <c r="CN31" s="84">
        <v>0.5860833</v>
      </c>
      <c r="CO31" s="84">
        <v>0.5958286</v>
      </c>
      <c r="CP31" s="84">
        <v>0.5847943</v>
      </c>
      <c r="CQ31" s="84">
        <v>0.5964103</v>
      </c>
      <c r="CR31" s="84">
        <v>0.5864483</v>
      </c>
      <c r="CS31" s="84">
        <v>0.5852889</v>
      </c>
      <c r="CT31" s="84">
        <v>0.590387</v>
      </c>
      <c r="CU31" s="84">
        <v>0.5808708</v>
      </c>
      <c r="CV31" s="84">
        <v>0.4161268</v>
      </c>
      <c r="CW31" s="85">
        <v>0.5724573</v>
      </c>
    </row>
    <row r="32" spans="1:101" s="9" customFormat="1" ht="12.75">
      <c r="A32" s="77" t="s">
        <v>81</v>
      </c>
      <c r="B32" s="84">
        <v>0.5906296</v>
      </c>
      <c r="C32" s="84">
        <v>0.589777</v>
      </c>
      <c r="D32" s="84">
        <v>0.5906695</v>
      </c>
      <c r="E32" s="84">
        <v>0.5993959</v>
      </c>
      <c r="F32" s="84">
        <v>0.5955082</v>
      </c>
      <c r="G32" s="84">
        <v>0.5906744</v>
      </c>
      <c r="H32" s="85">
        <v>0.5818361</v>
      </c>
      <c r="I32" s="86"/>
      <c r="J32" s="87" t="s">
        <v>81</v>
      </c>
      <c r="K32" s="84">
        <v>0.605288</v>
      </c>
      <c r="L32" s="84">
        <v>0.6060434</v>
      </c>
      <c r="M32" s="84">
        <v>0.6031042</v>
      </c>
      <c r="N32" s="84">
        <v>0.607102</v>
      </c>
      <c r="O32" s="84">
        <v>0.5975645</v>
      </c>
      <c r="P32" s="84">
        <v>0.5951308</v>
      </c>
      <c r="Q32" s="85">
        <v>0.5913666</v>
      </c>
      <c r="S32" s="114">
        <f t="shared" si="0"/>
        <v>0.5927757666666666</v>
      </c>
      <c r="T32" s="114">
        <f t="shared" si="1"/>
        <v>0.003840392982334512</v>
      </c>
      <c r="U32" s="114"/>
      <c r="V32" s="114">
        <f t="shared" si="2"/>
        <v>0.60237215</v>
      </c>
      <c r="W32" s="114">
        <f t="shared" si="3"/>
        <v>0.004907917773454013</v>
      </c>
      <c r="BE32" s="77" t="s">
        <v>80</v>
      </c>
      <c r="BF32" s="84">
        <v>0.06437954</v>
      </c>
      <c r="BG32" s="84">
        <v>0.0100673</v>
      </c>
      <c r="BH32" s="84">
        <v>0.02422259</v>
      </c>
      <c r="BI32" s="84">
        <v>0.03435458</v>
      </c>
      <c r="BJ32" s="84">
        <v>0.04462015</v>
      </c>
      <c r="BK32" s="84">
        <v>0.05983285</v>
      </c>
      <c r="BL32" s="84">
        <v>0.05091664</v>
      </c>
      <c r="BM32" s="84">
        <v>-0.02928971</v>
      </c>
      <c r="BN32" s="84">
        <v>-0.02659499</v>
      </c>
      <c r="BO32" s="84">
        <v>0.06042098</v>
      </c>
      <c r="BP32" s="84">
        <v>0.05927236</v>
      </c>
      <c r="BQ32" s="84">
        <v>0.03092832</v>
      </c>
      <c r="BR32" s="84">
        <v>-0.03476949</v>
      </c>
      <c r="BS32" s="84">
        <v>-0.0849643</v>
      </c>
      <c r="BT32" s="84">
        <v>-0.07360803</v>
      </c>
      <c r="BU32" s="84">
        <v>0.01471504</v>
      </c>
      <c r="BV32" s="84">
        <v>-0.08712636</v>
      </c>
      <c r="BW32" s="84">
        <v>-0.1435932</v>
      </c>
      <c r="BX32" s="84">
        <v>-0.0398493</v>
      </c>
      <c r="BY32" s="84">
        <v>0.04438845</v>
      </c>
      <c r="BZ32" s="85">
        <v>-0.003325902</v>
      </c>
      <c r="CA32" s="86"/>
      <c r="CB32" s="87" t="s">
        <v>80</v>
      </c>
      <c r="CC32" s="84">
        <v>0.02048136</v>
      </c>
      <c r="CD32" s="84">
        <v>-0.03948451</v>
      </c>
      <c r="CE32" s="84">
        <v>-0.02206018</v>
      </c>
      <c r="CF32" s="84">
        <v>-0.01650685</v>
      </c>
      <c r="CG32" s="84">
        <v>-0.01826697</v>
      </c>
      <c r="CH32" s="84">
        <v>0.05542536</v>
      </c>
      <c r="CI32" s="84">
        <v>0.04579109</v>
      </c>
      <c r="CJ32" s="84">
        <v>-0.03020278</v>
      </c>
      <c r="CK32" s="84">
        <v>-0.02380583</v>
      </c>
      <c r="CL32" s="84">
        <v>0.0770474</v>
      </c>
      <c r="CM32" s="84">
        <v>0.07461679</v>
      </c>
      <c r="CN32" s="84">
        <v>-0.08366308</v>
      </c>
      <c r="CO32" s="84">
        <v>-0.1356288</v>
      </c>
      <c r="CP32" s="84">
        <v>-0.06051987</v>
      </c>
      <c r="CQ32" s="84">
        <v>0.08203889</v>
      </c>
      <c r="CR32" s="84">
        <v>0.1280956</v>
      </c>
      <c r="CS32" s="84">
        <v>0.01290074</v>
      </c>
      <c r="CT32" s="84">
        <v>-0.07827309</v>
      </c>
      <c r="CU32" s="84">
        <v>-0.004938316</v>
      </c>
      <c r="CV32" s="84">
        <v>0.04123565</v>
      </c>
      <c r="CW32" s="85">
        <v>0</v>
      </c>
    </row>
    <row r="33" spans="1:101" s="9" customFormat="1" ht="12.75">
      <c r="A33" s="77" t="s">
        <v>82</v>
      </c>
      <c r="B33" s="84">
        <v>0.001920392</v>
      </c>
      <c r="C33" s="84">
        <v>0.006302777</v>
      </c>
      <c r="D33" s="84">
        <v>-0.001397265</v>
      </c>
      <c r="E33" s="84">
        <v>0.001934097</v>
      </c>
      <c r="F33" s="84">
        <v>-0.004257852</v>
      </c>
      <c r="G33" s="84">
        <v>-0.009176327</v>
      </c>
      <c r="H33" s="85">
        <v>9.459375E-06</v>
      </c>
      <c r="I33" s="86"/>
      <c r="J33" s="87" t="s">
        <v>82</v>
      </c>
      <c r="K33" s="84">
        <v>-0.001634658</v>
      </c>
      <c r="L33" s="84">
        <v>0.005357011</v>
      </c>
      <c r="M33" s="84">
        <v>-0.001370378</v>
      </c>
      <c r="N33" s="84">
        <v>-0.01042827</v>
      </c>
      <c r="O33" s="84">
        <v>0.004726537</v>
      </c>
      <c r="P33" s="84">
        <v>-0.001342508</v>
      </c>
      <c r="Q33" s="85">
        <v>0.0008215929</v>
      </c>
      <c r="S33" s="114">
        <f t="shared" si="0"/>
        <v>-0.0007790296666666667</v>
      </c>
      <c r="T33" s="114">
        <f t="shared" si="1"/>
        <v>0.005436891420041039</v>
      </c>
      <c r="U33" s="114"/>
      <c r="V33" s="114">
        <f t="shared" si="2"/>
        <v>-0.0007820443333333335</v>
      </c>
      <c r="W33" s="114">
        <f t="shared" si="3"/>
        <v>0.005700339365222202</v>
      </c>
      <c r="BE33" s="77" t="s">
        <v>81</v>
      </c>
      <c r="BF33" s="84">
        <v>0.4419043</v>
      </c>
      <c r="BG33" s="84">
        <v>0.5833326</v>
      </c>
      <c r="BH33" s="84">
        <v>0.5906296</v>
      </c>
      <c r="BI33" s="84">
        <v>0.5866568</v>
      </c>
      <c r="BJ33" s="84">
        <v>0.5935239</v>
      </c>
      <c r="BK33" s="84">
        <v>0.589777</v>
      </c>
      <c r="BL33" s="84">
        <v>0.5893582</v>
      </c>
      <c r="BM33" s="84">
        <v>0.5885355</v>
      </c>
      <c r="BN33" s="84">
        <v>0.5906695</v>
      </c>
      <c r="BO33" s="84">
        <v>0.5892001</v>
      </c>
      <c r="BP33" s="84">
        <v>0.5935389</v>
      </c>
      <c r="BQ33" s="84">
        <v>0.5993959</v>
      </c>
      <c r="BR33" s="84">
        <v>0.5928964</v>
      </c>
      <c r="BS33" s="84">
        <v>0.5988413</v>
      </c>
      <c r="BT33" s="84">
        <v>0.5955082</v>
      </c>
      <c r="BU33" s="84">
        <v>0.5887594</v>
      </c>
      <c r="BV33" s="84">
        <v>0.5912962</v>
      </c>
      <c r="BW33" s="84">
        <v>0.5906744</v>
      </c>
      <c r="BX33" s="84">
        <v>0.5850822</v>
      </c>
      <c r="BY33" s="84">
        <v>0.452353</v>
      </c>
      <c r="BZ33" s="85">
        <v>0.5818361</v>
      </c>
      <c r="CA33" s="86"/>
      <c r="CB33" s="87" t="s">
        <v>81</v>
      </c>
      <c r="CC33" s="84">
        <v>0.4224503</v>
      </c>
      <c r="CD33" s="84">
        <v>0.5960398</v>
      </c>
      <c r="CE33" s="84">
        <v>0.605288</v>
      </c>
      <c r="CF33" s="84">
        <v>0.5999673</v>
      </c>
      <c r="CG33" s="84">
        <v>0.6037491</v>
      </c>
      <c r="CH33" s="84">
        <v>0.6060434</v>
      </c>
      <c r="CI33" s="84">
        <v>0.6038353</v>
      </c>
      <c r="CJ33" s="84">
        <v>0.6022418</v>
      </c>
      <c r="CK33" s="84">
        <v>0.6031042</v>
      </c>
      <c r="CL33" s="84">
        <v>0.6039494</v>
      </c>
      <c r="CM33" s="84">
        <v>0.603779</v>
      </c>
      <c r="CN33" s="84">
        <v>0.607102</v>
      </c>
      <c r="CO33" s="84">
        <v>0.6019286</v>
      </c>
      <c r="CP33" s="84">
        <v>0.6006945</v>
      </c>
      <c r="CQ33" s="84">
        <v>0.5975645</v>
      </c>
      <c r="CR33" s="84">
        <v>0.6012784</v>
      </c>
      <c r="CS33" s="84">
        <v>0.598087</v>
      </c>
      <c r="CT33" s="84">
        <v>0.5951308</v>
      </c>
      <c r="CU33" s="84">
        <v>0.5957053</v>
      </c>
      <c r="CV33" s="84">
        <v>0.4627672</v>
      </c>
      <c r="CW33" s="85">
        <v>0.5913666</v>
      </c>
    </row>
    <row r="34" spans="1:101" s="9" customFormat="1" ht="12.75">
      <c r="A34" s="77" t="s">
        <v>83</v>
      </c>
      <c r="B34" s="84">
        <v>0.0367493</v>
      </c>
      <c r="C34" s="84">
        <v>0.03356571</v>
      </c>
      <c r="D34" s="84">
        <v>0.03768201</v>
      </c>
      <c r="E34" s="84">
        <v>0.03772533</v>
      </c>
      <c r="F34" s="84">
        <v>0.03576854</v>
      </c>
      <c r="G34" s="84">
        <v>0.03442716</v>
      </c>
      <c r="H34" s="85">
        <v>0.03484769</v>
      </c>
      <c r="I34" s="86"/>
      <c r="J34" s="87" t="s">
        <v>83</v>
      </c>
      <c r="K34" s="84">
        <v>0.04083827</v>
      </c>
      <c r="L34" s="84">
        <v>0.04030789</v>
      </c>
      <c r="M34" s="84">
        <v>0.04204148</v>
      </c>
      <c r="N34" s="84">
        <v>0.03932469</v>
      </c>
      <c r="O34" s="84">
        <v>0.03592326</v>
      </c>
      <c r="P34" s="84">
        <v>0.03596612</v>
      </c>
      <c r="Q34" s="85">
        <v>0.03701557</v>
      </c>
      <c r="S34" s="114">
        <f t="shared" si="0"/>
        <v>0.03598634166666667</v>
      </c>
      <c r="T34" s="114">
        <f t="shared" si="1"/>
        <v>0.0017215934270252073</v>
      </c>
      <c r="U34" s="114"/>
      <c r="V34" s="114">
        <f t="shared" si="2"/>
        <v>0.03906695166666666</v>
      </c>
      <c r="W34" s="114">
        <f t="shared" si="3"/>
        <v>0.002572535665816291</v>
      </c>
      <c r="BE34" s="77" t="s">
        <v>82</v>
      </c>
      <c r="BF34" s="84">
        <v>0.008295761</v>
      </c>
      <c r="BG34" s="84">
        <v>0.0005688897</v>
      </c>
      <c r="BH34" s="84">
        <v>0.001920392</v>
      </c>
      <c r="BI34" s="84">
        <v>0.001226479</v>
      </c>
      <c r="BJ34" s="84">
        <v>0.00310927</v>
      </c>
      <c r="BK34" s="84">
        <v>0.006302777</v>
      </c>
      <c r="BL34" s="84">
        <v>0.002819793</v>
      </c>
      <c r="BM34" s="84">
        <v>-0.002924699</v>
      </c>
      <c r="BN34" s="84">
        <v>-0.001397265</v>
      </c>
      <c r="BO34" s="84">
        <v>0.006569411</v>
      </c>
      <c r="BP34" s="84">
        <v>0.004253628</v>
      </c>
      <c r="BQ34" s="84">
        <v>0.001934097</v>
      </c>
      <c r="BR34" s="84">
        <v>-0.00270263</v>
      </c>
      <c r="BS34" s="84">
        <v>-0.006229638</v>
      </c>
      <c r="BT34" s="84">
        <v>-0.004257852</v>
      </c>
      <c r="BU34" s="84">
        <v>0.0003300336</v>
      </c>
      <c r="BV34" s="84">
        <v>-0.0043788</v>
      </c>
      <c r="BW34" s="84">
        <v>-0.009176327</v>
      </c>
      <c r="BX34" s="84">
        <v>-0.003650264</v>
      </c>
      <c r="BY34" s="84">
        <v>0.001255108</v>
      </c>
      <c r="BZ34" s="85">
        <v>9.459375E-06</v>
      </c>
      <c r="CA34" s="86"/>
      <c r="CB34" s="87" t="s">
        <v>82</v>
      </c>
      <c r="CC34" s="84">
        <v>0.01159211</v>
      </c>
      <c r="CD34" s="84">
        <v>0.0002862926</v>
      </c>
      <c r="CE34" s="84">
        <v>-0.001634658</v>
      </c>
      <c r="CF34" s="84">
        <v>-0.00215462</v>
      </c>
      <c r="CG34" s="84">
        <v>-0.002391205</v>
      </c>
      <c r="CH34" s="84">
        <v>0.005357011</v>
      </c>
      <c r="CI34" s="84">
        <v>0.006624342</v>
      </c>
      <c r="CJ34" s="84">
        <v>-0.003214733</v>
      </c>
      <c r="CK34" s="84">
        <v>-0.001370378</v>
      </c>
      <c r="CL34" s="84">
        <v>0.01158485</v>
      </c>
      <c r="CM34" s="84">
        <v>0.001244773</v>
      </c>
      <c r="CN34" s="84">
        <v>-0.01042827</v>
      </c>
      <c r="CO34" s="84">
        <v>-0.005611481</v>
      </c>
      <c r="CP34" s="84">
        <v>-0.004724137</v>
      </c>
      <c r="CQ34" s="84">
        <v>0.004726537</v>
      </c>
      <c r="CR34" s="84">
        <v>0.008914763</v>
      </c>
      <c r="CS34" s="84">
        <v>0.0006047542</v>
      </c>
      <c r="CT34" s="84">
        <v>-0.001342508</v>
      </c>
      <c r="CU34" s="84">
        <v>0.0003259553</v>
      </c>
      <c r="CV34" s="84">
        <v>0.003208752</v>
      </c>
      <c r="CW34" s="85">
        <v>0.0008215929</v>
      </c>
    </row>
    <row r="35" spans="1:101" s="9" customFormat="1" ht="12.75">
      <c r="A35" s="77" t="s">
        <v>84</v>
      </c>
      <c r="B35" s="84">
        <v>-0.001460764</v>
      </c>
      <c r="C35" s="84">
        <v>7.439858E-05</v>
      </c>
      <c r="D35" s="84">
        <v>-0.001871919</v>
      </c>
      <c r="E35" s="84">
        <v>0.0001158554</v>
      </c>
      <c r="F35" s="84">
        <v>-0.002530169</v>
      </c>
      <c r="G35" s="84">
        <v>-0.002098029</v>
      </c>
      <c r="H35" s="85">
        <v>-1.158139E-05</v>
      </c>
      <c r="I35" s="86"/>
      <c r="J35" s="87" t="s">
        <v>84</v>
      </c>
      <c r="K35" s="84">
        <v>-0.002101685</v>
      </c>
      <c r="L35" s="84">
        <v>-0.0002251575</v>
      </c>
      <c r="M35" s="84">
        <v>-0.004555071</v>
      </c>
      <c r="N35" s="84">
        <v>-0.004504553</v>
      </c>
      <c r="O35" s="84">
        <v>0.001572305</v>
      </c>
      <c r="P35" s="84">
        <v>-0.001192066</v>
      </c>
      <c r="Q35" s="85">
        <v>-0.0007648823</v>
      </c>
      <c r="S35" s="114">
        <f t="shared" si="0"/>
        <v>-0.0012951045033333334</v>
      </c>
      <c r="T35" s="114">
        <f t="shared" si="1"/>
        <v>0.0011310682238263522</v>
      </c>
      <c r="U35" s="114"/>
      <c r="V35" s="114">
        <f t="shared" si="2"/>
        <v>-0.00183437125</v>
      </c>
      <c r="W35" s="114">
        <f t="shared" si="3"/>
        <v>0.0024170685694991302</v>
      </c>
      <c r="BE35" s="77" t="s">
        <v>83</v>
      </c>
      <c r="BF35" s="84">
        <v>0.02631138</v>
      </c>
      <c r="BG35" s="84">
        <v>0.03185859</v>
      </c>
      <c r="BH35" s="84">
        <v>0.0367493</v>
      </c>
      <c r="BI35" s="84">
        <v>0.03566576</v>
      </c>
      <c r="BJ35" s="84">
        <v>0.03734458</v>
      </c>
      <c r="BK35" s="84">
        <v>0.03356571</v>
      </c>
      <c r="BL35" s="84">
        <v>0.03238091</v>
      </c>
      <c r="BM35" s="84">
        <v>0.03682916</v>
      </c>
      <c r="BN35" s="84">
        <v>0.03768201</v>
      </c>
      <c r="BO35" s="84">
        <v>0.03459823</v>
      </c>
      <c r="BP35" s="84">
        <v>0.03687524</v>
      </c>
      <c r="BQ35" s="84">
        <v>0.03772533</v>
      </c>
      <c r="BR35" s="84">
        <v>0.03477079</v>
      </c>
      <c r="BS35" s="84">
        <v>0.03707945</v>
      </c>
      <c r="BT35" s="84">
        <v>0.03576854</v>
      </c>
      <c r="BU35" s="84">
        <v>0.0357765</v>
      </c>
      <c r="BV35" s="84">
        <v>0.03292559</v>
      </c>
      <c r="BW35" s="84">
        <v>0.03442716</v>
      </c>
      <c r="BX35" s="84">
        <v>0.03702365</v>
      </c>
      <c r="BY35" s="84">
        <v>0.02406576</v>
      </c>
      <c r="BZ35" s="85">
        <v>0.03484769</v>
      </c>
      <c r="CA35" s="86"/>
      <c r="CB35" s="87" t="s">
        <v>83</v>
      </c>
      <c r="CC35" s="84">
        <v>0.03122696</v>
      </c>
      <c r="CD35" s="84">
        <v>0.03628085</v>
      </c>
      <c r="CE35" s="84">
        <v>0.04083827</v>
      </c>
      <c r="CF35" s="84">
        <v>0.04021587</v>
      </c>
      <c r="CG35" s="84">
        <v>0.03962781</v>
      </c>
      <c r="CH35" s="84">
        <v>0.04030789</v>
      </c>
      <c r="CI35" s="84">
        <v>0.04125879</v>
      </c>
      <c r="CJ35" s="84">
        <v>0.04125421</v>
      </c>
      <c r="CK35" s="84">
        <v>0.04204148</v>
      </c>
      <c r="CL35" s="84">
        <v>0.03582911</v>
      </c>
      <c r="CM35" s="84">
        <v>0.0356465</v>
      </c>
      <c r="CN35" s="84">
        <v>0.03932469</v>
      </c>
      <c r="CO35" s="84">
        <v>0.03496132</v>
      </c>
      <c r="CP35" s="84">
        <v>0.03624004</v>
      </c>
      <c r="CQ35" s="84">
        <v>0.03592326</v>
      </c>
      <c r="CR35" s="84">
        <v>0.03474839</v>
      </c>
      <c r="CS35" s="84">
        <v>0.03383343</v>
      </c>
      <c r="CT35" s="84">
        <v>0.03596612</v>
      </c>
      <c r="CU35" s="84">
        <v>0.03226498</v>
      </c>
      <c r="CV35" s="84">
        <v>0.02589582</v>
      </c>
      <c r="CW35" s="85">
        <v>0.03701557</v>
      </c>
    </row>
    <row r="36" spans="1:101" s="9" customFormat="1" ht="12.75">
      <c r="A36" s="77" t="s">
        <v>85</v>
      </c>
      <c r="B36" s="84">
        <v>0.01513059</v>
      </c>
      <c r="C36" s="84">
        <v>0.01021617</v>
      </c>
      <c r="D36" s="84">
        <v>0.007633179</v>
      </c>
      <c r="E36" s="84">
        <v>0.007058197</v>
      </c>
      <c r="F36" s="84">
        <v>0.0125018</v>
      </c>
      <c r="G36" s="84">
        <v>-0.001139526</v>
      </c>
      <c r="H36" s="85">
        <v>0.007681551</v>
      </c>
      <c r="I36" s="86"/>
      <c r="J36" s="87" t="s">
        <v>85</v>
      </c>
      <c r="K36" s="84">
        <v>0.01478769</v>
      </c>
      <c r="L36" s="84">
        <v>0.01966046</v>
      </c>
      <c r="M36" s="84">
        <v>0.01804661</v>
      </c>
      <c r="N36" s="84">
        <v>0.01345902</v>
      </c>
      <c r="O36" s="84">
        <v>0.01355778</v>
      </c>
      <c r="P36" s="84">
        <v>0.01011122</v>
      </c>
      <c r="Q36" s="85">
        <v>0.01359957</v>
      </c>
      <c r="S36" s="114">
        <f t="shared" si="0"/>
        <v>0.008566735</v>
      </c>
      <c r="T36" s="114">
        <f t="shared" si="1"/>
        <v>0.00563290832762572</v>
      </c>
      <c r="U36" s="114"/>
      <c r="V36" s="114">
        <f t="shared" si="2"/>
        <v>0.014937130000000002</v>
      </c>
      <c r="W36" s="114">
        <f t="shared" si="3"/>
        <v>0.0034460953961142687</v>
      </c>
      <c r="BE36" s="77" t="s">
        <v>84</v>
      </c>
      <c r="BF36" s="84">
        <v>0.01790416</v>
      </c>
      <c r="BG36" s="84">
        <v>0.00142059</v>
      </c>
      <c r="BH36" s="84">
        <v>-0.001460764</v>
      </c>
      <c r="BI36" s="84">
        <v>-0.0003914044</v>
      </c>
      <c r="BJ36" s="84">
        <v>-0.00104543</v>
      </c>
      <c r="BK36" s="84">
        <v>7.439858E-05</v>
      </c>
      <c r="BL36" s="84">
        <v>-0.0003691699</v>
      </c>
      <c r="BM36" s="84">
        <v>-0.000929652</v>
      </c>
      <c r="BN36" s="84">
        <v>-0.001871919</v>
      </c>
      <c r="BO36" s="84">
        <v>-0.0006525485</v>
      </c>
      <c r="BP36" s="84">
        <v>0.0001967219</v>
      </c>
      <c r="BQ36" s="84">
        <v>0.0001158554</v>
      </c>
      <c r="BR36" s="84">
        <v>-0.001067171</v>
      </c>
      <c r="BS36" s="84">
        <v>-0.003413563</v>
      </c>
      <c r="BT36" s="84">
        <v>-0.002530169</v>
      </c>
      <c r="BU36" s="84">
        <v>-0.0001121084</v>
      </c>
      <c r="BV36" s="84">
        <v>-0.001682832</v>
      </c>
      <c r="BW36" s="84">
        <v>-0.002098029</v>
      </c>
      <c r="BX36" s="84">
        <v>0.0009180383</v>
      </c>
      <c r="BY36" s="84">
        <v>0.006025439</v>
      </c>
      <c r="BZ36" s="85">
        <v>-1.158139E-05</v>
      </c>
      <c r="CA36" s="86"/>
      <c r="CB36" s="87" t="s">
        <v>84</v>
      </c>
      <c r="CC36" s="84">
        <v>0.01538386</v>
      </c>
      <c r="CD36" s="84">
        <v>-0.0007692808</v>
      </c>
      <c r="CE36" s="84">
        <v>-0.002101685</v>
      </c>
      <c r="CF36" s="84">
        <v>-0.0007718792</v>
      </c>
      <c r="CG36" s="84">
        <v>0.0008671147</v>
      </c>
      <c r="CH36" s="84">
        <v>-0.0002251575</v>
      </c>
      <c r="CI36" s="84">
        <v>0.0009106726</v>
      </c>
      <c r="CJ36" s="84">
        <v>-0.001223839</v>
      </c>
      <c r="CK36" s="84">
        <v>-0.004555071</v>
      </c>
      <c r="CL36" s="84">
        <v>-0.002118886</v>
      </c>
      <c r="CM36" s="84">
        <v>-0.001185496</v>
      </c>
      <c r="CN36" s="84">
        <v>-0.004504553</v>
      </c>
      <c r="CO36" s="84">
        <v>-0.004784965</v>
      </c>
      <c r="CP36" s="84">
        <v>-0.002057096</v>
      </c>
      <c r="CQ36" s="84">
        <v>0.001572305</v>
      </c>
      <c r="CR36" s="84">
        <v>-0.0002776893</v>
      </c>
      <c r="CS36" s="84">
        <v>-0.0002646532</v>
      </c>
      <c r="CT36" s="84">
        <v>-0.001192066</v>
      </c>
      <c r="CU36" s="84">
        <v>-0.00179073</v>
      </c>
      <c r="CV36" s="84">
        <v>0.000703108</v>
      </c>
      <c r="CW36" s="85">
        <v>-0.0007648823</v>
      </c>
    </row>
    <row r="37" spans="1:101" s="9" customFormat="1" ht="12.75">
      <c r="A37" s="77" t="s">
        <v>86</v>
      </c>
      <c r="B37" s="61"/>
      <c r="C37" s="61"/>
      <c r="D37" s="61"/>
      <c r="E37" s="61"/>
      <c r="F37" s="61"/>
      <c r="G37" s="61"/>
      <c r="H37" s="85"/>
      <c r="I37" s="86"/>
      <c r="J37" s="87" t="s">
        <v>86</v>
      </c>
      <c r="K37" s="61"/>
      <c r="L37" s="61"/>
      <c r="M37" s="61"/>
      <c r="N37" s="61"/>
      <c r="O37" s="61"/>
      <c r="P37" s="61"/>
      <c r="Q37" s="85"/>
      <c r="S37" s="1"/>
      <c r="T37" s="1"/>
      <c r="U37" s="1"/>
      <c r="V37" s="1"/>
      <c r="W37" s="1"/>
      <c r="BE37" s="77" t="s">
        <v>85</v>
      </c>
      <c r="BF37" s="84">
        <v>-0.009492625</v>
      </c>
      <c r="BG37" s="84">
        <v>0.007397786</v>
      </c>
      <c r="BH37" s="84">
        <v>0.01513059</v>
      </c>
      <c r="BI37" s="84">
        <v>0.01075059</v>
      </c>
      <c r="BJ37" s="84">
        <v>0.003422247</v>
      </c>
      <c r="BK37" s="84">
        <v>0.01021617</v>
      </c>
      <c r="BL37" s="84">
        <v>0.01354081</v>
      </c>
      <c r="BM37" s="84">
        <v>0.004277177</v>
      </c>
      <c r="BN37" s="84">
        <v>0.007633179</v>
      </c>
      <c r="BO37" s="84">
        <v>0.007768098</v>
      </c>
      <c r="BP37" s="84">
        <v>0.01038295</v>
      </c>
      <c r="BQ37" s="84">
        <v>0.007058197</v>
      </c>
      <c r="BR37" s="84">
        <v>0.005849123</v>
      </c>
      <c r="BS37" s="84">
        <v>0.007540443</v>
      </c>
      <c r="BT37" s="84">
        <v>0.0125018</v>
      </c>
      <c r="BU37" s="84">
        <v>-0.00132952</v>
      </c>
      <c r="BV37" s="84">
        <v>0.003918534</v>
      </c>
      <c r="BW37" s="84">
        <v>-0.001139526</v>
      </c>
      <c r="BX37" s="84">
        <v>0.01028365</v>
      </c>
      <c r="BY37" s="84">
        <v>0.0301871</v>
      </c>
      <c r="BZ37" s="85">
        <v>0.007681551</v>
      </c>
      <c r="CA37" s="86"/>
      <c r="CB37" s="87" t="s">
        <v>85</v>
      </c>
      <c r="CC37" s="84">
        <v>-0.003317311</v>
      </c>
      <c r="CD37" s="84">
        <v>0.008870802</v>
      </c>
      <c r="CE37" s="84">
        <v>0.01478769</v>
      </c>
      <c r="CF37" s="84">
        <v>0.01059424</v>
      </c>
      <c r="CG37" s="84">
        <v>0.009140317</v>
      </c>
      <c r="CH37" s="84">
        <v>0.01966046</v>
      </c>
      <c r="CI37" s="84">
        <v>0.01968782</v>
      </c>
      <c r="CJ37" s="84">
        <v>0.01482352</v>
      </c>
      <c r="CK37" s="84">
        <v>0.01804661</v>
      </c>
      <c r="CL37" s="84">
        <v>0.01850011</v>
      </c>
      <c r="CM37" s="84">
        <v>0.02006926</v>
      </c>
      <c r="CN37" s="84">
        <v>0.01345902</v>
      </c>
      <c r="CO37" s="84">
        <v>0.01091085</v>
      </c>
      <c r="CP37" s="84">
        <v>0.01109095</v>
      </c>
      <c r="CQ37" s="84">
        <v>0.01355778</v>
      </c>
      <c r="CR37" s="84">
        <v>0.001386858</v>
      </c>
      <c r="CS37" s="84">
        <v>0.01186382</v>
      </c>
      <c r="CT37" s="84">
        <v>0.01011122</v>
      </c>
      <c r="CU37" s="84">
        <v>0.01603394</v>
      </c>
      <c r="CV37" s="84">
        <v>0.03411514</v>
      </c>
      <c r="CW37" s="85">
        <v>0.01359957</v>
      </c>
    </row>
    <row r="38" spans="1:101" s="9" customFormat="1" ht="13.5" thickBot="1">
      <c r="A38" s="88" t="s">
        <v>87</v>
      </c>
      <c r="B38" s="61"/>
      <c r="C38" s="61"/>
      <c r="D38" s="61"/>
      <c r="E38" s="61"/>
      <c r="F38" s="61"/>
      <c r="G38" s="61"/>
      <c r="H38" s="89"/>
      <c r="I38" s="86"/>
      <c r="J38" s="90" t="s">
        <v>87</v>
      </c>
      <c r="K38" s="66"/>
      <c r="L38" s="66"/>
      <c r="M38" s="66"/>
      <c r="N38" s="66"/>
      <c r="O38" s="66"/>
      <c r="P38" s="66"/>
      <c r="Q38" s="89"/>
      <c r="S38" s="1"/>
      <c r="T38" s="1"/>
      <c r="U38" s="1"/>
      <c r="V38" s="1"/>
      <c r="W38" s="1"/>
      <c r="BE38" s="77" t="s">
        <v>86</v>
      </c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85"/>
      <c r="CA38" s="86"/>
      <c r="CB38" s="87" t="s">
        <v>86</v>
      </c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85"/>
    </row>
    <row r="39" spans="1:101" s="9" customFormat="1" ht="13.5" thickBot="1">
      <c r="A39" s="91" t="s">
        <v>88</v>
      </c>
      <c r="B39" s="92">
        <v>-1.305272</v>
      </c>
      <c r="C39" s="92">
        <v>-7.796358</v>
      </c>
      <c r="D39" s="92">
        <v>4.804586</v>
      </c>
      <c r="E39" s="92">
        <v>4.44677</v>
      </c>
      <c r="F39" s="92">
        <v>-0.06428353</v>
      </c>
      <c r="G39" s="92">
        <v>-3.39747</v>
      </c>
      <c r="H39" s="93">
        <v>0</v>
      </c>
      <c r="I39" s="86"/>
      <c r="J39" s="87" t="s">
        <v>88</v>
      </c>
      <c r="K39" s="84">
        <v>11.20046</v>
      </c>
      <c r="L39" s="84">
        <v>4.888671</v>
      </c>
      <c r="M39" s="84">
        <v>-19.10427</v>
      </c>
      <c r="N39" s="84">
        <v>7.218336</v>
      </c>
      <c r="O39" s="84">
        <v>6.570061</v>
      </c>
      <c r="P39" s="84">
        <v>5.758275</v>
      </c>
      <c r="Q39" s="93">
        <v>0</v>
      </c>
      <c r="S39" s="114">
        <f>AVERAGE(B39:G39)</f>
        <v>-0.5520045883333334</v>
      </c>
      <c r="T39" s="114">
        <f>STDEV(B39:G39)</f>
        <v>4.797153812466866</v>
      </c>
      <c r="U39" s="114"/>
      <c r="V39" s="114">
        <f>AVERAGE(K39:P39)</f>
        <v>2.7552555000000005</v>
      </c>
      <c r="W39" s="114">
        <f>STDEV(K39:P39)</f>
        <v>10.928876891037811</v>
      </c>
      <c r="BE39" s="88" t="s">
        <v>87</v>
      </c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89"/>
      <c r="CA39" s="86"/>
      <c r="CB39" s="90" t="s">
        <v>87</v>
      </c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89"/>
    </row>
    <row r="40" spans="1:101" s="9" customFormat="1" ht="12.75">
      <c r="A40" s="77" t="s">
        <v>89</v>
      </c>
      <c r="B40" s="84">
        <v>-6.781768</v>
      </c>
      <c r="C40" s="84">
        <v>-5.130345</v>
      </c>
      <c r="D40" s="84">
        <v>-4.282543</v>
      </c>
      <c r="E40" s="84">
        <v>-4.152206</v>
      </c>
      <c r="F40" s="84">
        <v>-4.047265</v>
      </c>
      <c r="G40" s="84">
        <v>-4.743278</v>
      </c>
      <c r="H40" s="85">
        <v>-4.581302</v>
      </c>
      <c r="I40" s="86"/>
      <c r="J40" s="87" t="s">
        <v>89</v>
      </c>
      <c r="K40" s="84">
        <v>-3.58615</v>
      </c>
      <c r="L40" s="84">
        <v>-3.396277</v>
      </c>
      <c r="M40" s="84">
        <v>-1.692159</v>
      </c>
      <c r="N40" s="84">
        <v>-2.681352</v>
      </c>
      <c r="O40" s="84">
        <v>-3.786292</v>
      </c>
      <c r="P40" s="84">
        <v>-3.985205</v>
      </c>
      <c r="Q40" s="85">
        <v>-2.931825</v>
      </c>
      <c r="S40" s="114">
        <f aca="true" t="shared" si="4" ref="S40:S53">AVERAGE(B40:G40)</f>
        <v>-4.856234166666667</v>
      </c>
      <c r="T40" s="114">
        <f aca="true" t="shared" si="5" ref="T40:T53">STDEV(B40:G40)</f>
        <v>1.0271109691400242</v>
      </c>
      <c r="U40" s="114"/>
      <c r="V40" s="114">
        <f aca="true" t="shared" si="6" ref="V40:V53">AVERAGE(K40:P40)</f>
        <v>-3.187905833333333</v>
      </c>
      <c r="W40" s="114">
        <f aca="true" t="shared" si="7" ref="W40:W53">STDEV(K40:P40)</f>
        <v>0.8590255293643888</v>
      </c>
      <c r="BE40" s="91" t="s">
        <v>88</v>
      </c>
      <c r="BF40" s="92">
        <v>74.36106</v>
      </c>
      <c r="BG40" s="92">
        <v>7.817886</v>
      </c>
      <c r="BH40" s="92">
        <v>-1.305272</v>
      </c>
      <c r="BI40" s="92">
        <v>-1.70509</v>
      </c>
      <c r="BJ40" s="92">
        <v>-0.09458655</v>
      </c>
      <c r="BK40" s="92">
        <v>-7.796358</v>
      </c>
      <c r="BL40" s="92">
        <v>-12.26865</v>
      </c>
      <c r="BM40" s="92">
        <v>-10.7789</v>
      </c>
      <c r="BN40" s="92">
        <v>4.804586</v>
      </c>
      <c r="BO40" s="92">
        <v>-1.766092</v>
      </c>
      <c r="BP40" s="92">
        <v>9.120446</v>
      </c>
      <c r="BQ40" s="92">
        <v>4.44677</v>
      </c>
      <c r="BR40" s="92">
        <v>6.000235</v>
      </c>
      <c r="BS40" s="92">
        <v>6.201372</v>
      </c>
      <c r="BT40" s="92">
        <v>-0.06428353</v>
      </c>
      <c r="BU40" s="92">
        <v>-1.217642</v>
      </c>
      <c r="BV40" s="92">
        <v>-4.73646</v>
      </c>
      <c r="BW40" s="92">
        <v>-3.39747</v>
      </c>
      <c r="BX40" s="92">
        <v>-14.24294</v>
      </c>
      <c r="BY40" s="92">
        <v>-40.91649</v>
      </c>
      <c r="BZ40" s="93">
        <v>0</v>
      </c>
      <c r="CA40" s="86"/>
      <c r="CB40" s="87" t="s">
        <v>88</v>
      </c>
      <c r="CC40" s="84">
        <v>73.45882</v>
      </c>
      <c r="CD40" s="84">
        <v>19.40641</v>
      </c>
      <c r="CE40" s="84">
        <v>11.20046</v>
      </c>
      <c r="CF40" s="84">
        <v>-18.26241</v>
      </c>
      <c r="CG40" s="84">
        <v>-17.72474</v>
      </c>
      <c r="CH40" s="84">
        <v>4.888671</v>
      </c>
      <c r="CI40" s="84">
        <v>2.859154</v>
      </c>
      <c r="CJ40" s="84">
        <v>-0.2726156</v>
      </c>
      <c r="CK40" s="84">
        <v>-19.10427</v>
      </c>
      <c r="CL40" s="84">
        <v>-23.19647</v>
      </c>
      <c r="CM40" s="84">
        <v>-19.00716</v>
      </c>
      <c r="CN40" s="84">
        <v>7.218336</v>
      </c>
      <c r="CO40" s="84">
        <v>3.914282</v>
      </c>
      <c r="CP40" s="84">
        <v>11.91719</v>
      </c>
      <c r="CQ40" s="84">
        <v>6.570061</v>
      </c>
      <c r="CR40" s="84">
        <v>3.66657</v>
      </c>
      <c r="CS40" s="84">
        <v>8.198109</v>
      </c>
      <c r="CT40" s="84">
        <v>5.758275</v>
      </c>
      <c r="CU40" s="84">
        <v>-2.176952</v>
      </c>
      <c r="CV40" s="84">
        <v>-50.15332</v>
      </c>
      <c r="CW40" s="93">
        <v>0</v>
      </c>
    </row>
    <row r="41" spans="1:101" s="9" customFormat="1" ht="12.75">
      <c r="A41" s="77" t="s">
        <v>90</v>
      </c>
      <c r="B41" s="84">
        <v>-0.7891174</v>
      </c>
      <c r="C41" s="84">
        <v>-0.02394643</v>
      </c>
      <c r="D41" s="84">
        <v>0.09331802</v>
      </c>
      <c r="E41" s="84">
        <v>-0.1387413</v>
      </c>
      <c r="F41" s="84">
        <v>1.047955</v>
      </c>
      <c r="G41" s="84">
        <v>0.747262</v>
      </c>
      <c r="H41" s="85">
        <v>0.04356774</v>
      </c>
      <c r="I41" s="86"/>
      <c r="J41" s="87" t="s">
        <v>90</v>
      </c>
      <c r="K41" s="84">
        <v>-1.057932</v>
      </c>
      <c r="L41" s="84">
        <v>-0.106762</v>
      </c>
      <c r="M41" s="84">
        <v>-0.1221744</v>
      </c>
      <c r="N41" s="84">
        <v>-0.4048528</v>
      </c>
      <c r="O41" s="84">
        <v>0.7297981</v>
      </c>
      <c r="P41" s="84">
        <v>0.1832142</v>
      </c>
      <c r="Q41" s="85">
        <v>-0.2098608</v>
      </c>
      <c r="S41" s="114">
        <f t="shared" si="4"/>
        <v>0.15612164833333333</v>
      </c>
      <c r="T41" s="114">
        <f t="shared" si="5"/>
        <v>0.657510983615333</v>
      </c>
      <c r="U41" s="114"/>
      <c r="V41" s="114">
        <f t="shared" si="6"/>
        <v>-0.1297848166666667</v>
      </c>
      <c r="W41" s="114">
        <f t="shared" si="7"/>
        <v>0.5957446991746127</v>
      </c>
      <c r="BE41" s="77" t="s">
        <v>89</v>
      </c>
      <c r="BF41" s="84">
        <v>8.392964</v>
      </c>
      <c r="BG41" s="84">
        <v>-5.144554</v>
      </c>
      <c r="BH41" s="84">
        <v>-6.781768</v>
      </c>
      <c r="BI41" s="84">
        <v>-6.969031</v>
      </c>
      <c r="BJ41" s="84">
        <v>-4.919823</v>
      </c>
      <c r="BK41" s="84">
        <v>-5.130345</v>
      </c>
      <c r="BL41" s="84">
        <v>-4.757775</v>
      </c>
      <c r="BM41" s="84">
        <v>-4.767768</v>
      </c>
      <c r="BN41" s="84">
        <v>-4.282543</v>
      </c>
      <c r="BO41" s="84">
        <v>-4.339616</v>
      </c>
      <c r="BP41" s="84">
        <v>-5.373089</v>
      </c>
      <c r="BQ41" s="84">
        <v>-4.152206</v>
      </c>
      <c r="BR41" s="84">
        <v>-5.00385</v>
      </c>
      <c r="BS41" s="84">
        <v>-5.510357</v>
      </c>
      <c r="BT41" s="84">
        <v>-4.047265</v>
      </c>
      <c r="BU41" s="84">
        <v>-3.103621</v>
      </c>
      <c r="BV41" s="84">
        <v>-5.263174</v>
      </c>
      <c r="BW41" s="84">
        <v>-4.743278</v>
      </c>
      <c r="BX41" s="84">
        <v>-4.264331</v>
      </c>
      <c r="BY41" s="84">
        <v>-7.711939</v>
      </c>
      <c r="BZ41" s="85">
        <v>-4.581302</v>
      </c>
      <c r="CA41" s="86"/>
      <c r="CB41" s="87" t="s">
        <v>89</v>
      </c>
      <c r="CC41" s="84">
        <v>5.429225</v>
      </c>
      <c r="CD41" s="84">
        <v>-2.047512</v>
      </c>
      <c r="CE41" s="84">
        <v>-3.58615</v>
      </c>
      <c r="CF41" s="84">
        <v>-3.023149</v>
      </c>
      <c r="CG41" s="84">
        <v>-2.803342</v>
      </c>
      <c r="CH41" s="84">
        <v>-3.396277</v>
      </c>
      <c r="CI41" s="84">
        <v>-1.750713</v>
      </c>
      <c r="CJ41" s="84">
        <v>-3.37888</v>
      </c>
      <c r="CK41" s="84">
        <v>-1.692159</v>
      </c>
      <c r="CL41" s="84">
        <v>-2.558853</v>
      </c>
      <c r="CM41" s="84">
        <v>-2.505985</v>
      </c>
      <c r="CN41" s="84">
        <v>-2.681352</v>
      </c>
      <c r="CO41" s="84">
        <v>-3.281627</v>
      </c>
      <c r="CP41" s="84">
        <v>-3.020921</v>
      </c>
      <c r="CQ41" s="84">
        <v>-3.786292</v>
      </c>
      <c r="CR41" s="84">
        <v>-1.399293</v>
      </c>
      <c r="CS41" s="84">
        <v>-3.86336</v>
      </c>
      <c r="CT41" s="84">
        <v>-3.985205</v>
      </c>
      <c r="CU41" s="84">
        <v>-2.866897</v>
      </c>
      <c r="CV41" s="84">
        <v>-13.17</v>
      </c>
      <c r="CW41" s="85">
        <v>-2.931825</v>
      </c>
    </row>
    <row r="42" spans="1:101" s="9" customFormat="1" ht="12.75">
      <c r="A42" s="77" t="s">
        <v>91</v>
      </c>
      <c r="B42" s="84">
        <v>0.5242885</v>
      </c>
      <c r="C42" s="84">
        <v>-0.2688519</v>
      </c>
      <c r="D42" s="84">
        <v>0.6243922</v>
      </c>
      <c r="E42" s="84">
        <v>0.7423009</v>
      </c>
      <c r="F42" s="84">
        <v>0.5994774</v>
      </c>
      <c r="G42" s="84">
        <v>0.1479672</v>
      </c>
      <c r="H42" s="85">
        <v>0.3451765</v>
      </c>
      <c r="I42" s="86"/>
      <c r="J42" s="87" t="s">
        <v>91</v>
      </c>
      <c r="K42" s="84">
        <v>1.238686</v>
      </c>
      <c r="L42" s="84">
        <v>1.003611</v>
      </c>
      <c r="M42" s="84">
        <v>0.9267926</v>
      </c>
      <c r="N42" s="84">
        <v>1.351708</v>
      </c>
      <c r="O42" s="84">
        <v>0.9324607</v>
      </c>
      <c r="P42" s="84">
        <v>1.142623</v>
      </c>
      <c r="Q42" s="85">
        <v>0.8277853</v>
      </c>
      <c r="S42" s="114">
        <f t="shared" si="4"/>
        <v>0.39492905</v>
      </c>
      <c r="T42" s="114">
        <f t="shared" si="5"/>
        <v>0.3830116810518173</v>
      </c>
      <c r="U42" s="114"/>
      <c r="V42" s="114">
        <f t="shared" si="6"/>
        <v>1.09931355</v>
      </c>
      <c r="W42" s="114">
        <f t="shared" si="7"/>
        <v>0.17422151215486276</v>
      </c>
      <c r="BE42" s="77" t="s">
        <v>90</v>
      </c>
      <c r="BF42" s="84">
        <v>0.6875304</v>
      </c>
      <c r="BG42" s="84">
        <v>-0.4258049</v>
      </c>
      <c r="BH42" s="84">
        <v>-0.7891174</v>
      </c>
      <c r="BI42" s="84">
        <v>-0.2383333</v>
      </c>
      <c r="BJ42" s="84">
        <v>0.2390333</v>
      </c>
      <c r="BK42" s="84">
        <v>-0.02394643</v>
      </c>
      <c r="BL42" s="84">
        <v>-0.3831934</v>
      </c>
      <c r="BM42" s="84">
        <v>0.06012929</v>
      </c>
      <c r="BN42" s="84">
        <v>0.09331802</v>
      </c>
      <c r="BO42" s="84">
        <v>-0.9657465</v>
      </c>
      <c r="BP42" s="84">
        <v>0.1201132</v>
      </c>
      <c r="BQ42" s="84">
        <v>-0.1387413</v>
      </c>
      <c r="BR42" s="84">
        <v>0.0756808</v>
      </c>
      <c r="BS42" s="84">
        <v>0.8953753</v>
      </c>
      <c r="BT42" s="84">
        <v>1.047955</v>
      </c>
      <c r="BU42" s="84">
        <v>-0.2308325</v>
      </c>
      <c r="BV42" s="84">
        <v>0.3249714</v>
      </c>
      <c r="BW42" s="84">
        <v>0.747262</v>
      </c>
      <c r="BX42" s="84">
        <v>-0.1266341</v>
      </c>
      <c r="BY42" s="84">
        <v>0.2194244</v>
      </c>
      <c r="BZ42" s="85">
        <v>0.04356774</v>
      </c>
      <c r="CA42" s="86"/>
      <c r="CB42" s="87" t="s">
        <v>90</v>
      </c>
      <c r="CC42" s="84">
        <v>1.420554</v>
      </c>
      <c r="CD42" s="84">
        <v>-0.8074613</v>
      </c>
      <c r="CE42" s="84">
        <v>-1.057932</v>
      </c>
      <c r="CF42" s="84">
        <v>-0.7974215</v>
      </c>
      <c r="CG42" s="84">
        <v>0.07022732</v>
      </c>
      <c r="CH42" s="84">
        <v>-0.106762</v>
      </c>
      <c r="CI42" s="84">
        <v>-0.7493175</v>
      </c>
      <c r="CJ42" s="84">
        <v>-0.08894912</v>
      </c>
      <c r="CK42" s="84">
        <v>-0.1221744</v>
      </c>
      <c r="CL42" s="84">
        <v>-1.201695</v>
      </c>
      <c r="CM42" s="84">
        <v>-0.2463711</v>
      </c>
      <c r="CN42" s="84">
        <v>-0.4048528</v>
      </c>
      <c r="CO42" s="84">
        <v>-0.1726119</v>
      </c>
      <c r="CP42" s="84">
        <v>0.3669356</v>
      </c>
      <c r="CQ42" s="84">
        <v>0.7297981</v>
      </c>
      <c r="CR42" s="84">
        <v>-0.1545392</v>
      </c>
      <c r="CS42" s="84">
        <v>0.01755508</v>
      </c>
      <c r="CT42" s="84">
        <v>0.1832142</v>
      </c>
      <c r="CU42" s="84">
        <v>-0.4050029</v>
      </c>
      <c r="CV42" s="84">
        <v>0.08527732</v>
      </c>
      <c r="CW42" s="85">
        <v>-0.2098608</v>
      </c>
    </row>
    <row r="43" spans="1:101" s="9" customFormat="1" ht="12.75">
      <c r="A43" s="77" t="s">
        <v>92</v>
      </c>
      <c r="B43" s="84">
        <v>-0.08012956</v>
      </c>
      <c r="C43" s="84">
        <v>0.003277455</v>
      </c>
      <c r="D43" s="84">
        <v>0.2470429</v>
      </c>
      <c r="E43" s="84">
        <v>0.1075618</v>
      </c>
      <c r="F43" s="84">
        <v>0.5838014</v>
      </c>
      <c r="G43" s="84">
        <v>0.8063246</v>
      </c>
      <c r="H43" s="85">
        <v>0.3134582</v>
      </c>
      <c r="I43" s="86"/>
      <c r="J43" s="87" t="s">
        <v>92</v>
      </c>
      <c r="K43" s="84">
        <v>-0.2837745</v>
      </c>
      <c r="L43" s="84">
        <v>-0.005143121</v>
      </c>
      <c r="M43" s="84">
        <v>0.05391302</v>
      </c>
      <c r="N43" s="84">
        <v>-0.003288617</v>
      </c>
      <c r="O43" s="84">
        <v>0.3087219</v>
      </c>
      <c r="P43" s="84">
        <v>0.0429532</v>
      </c>
      <c r="Q43" s="85">
        <v>0.09601677</v>
      </c>
      <c r="S43" s="114">
        <f t="shared" si="4"/>
        <v>0.27797976583333334</v>
      </c>
      <c r="T43" s="114">
        <f t="shared" si="5"/>
        <v>0.3482465096127488</v>
      </c>
      <c r="U43" s="114"/>
      <c r="V43" s="114">
        <f t="shared" si="6"/>
        <v>0.01889698033333334</v>
      </c>
      <c r="W43" s="114">
        <f t="shared" si="7"/>
        <v>0.18893568271065336</v>
      </c>
      <c r="BE43" s="77" t="s">
        <v>91</v>
      </c>
      <c r="BF43" s="84">
        <v>1.199558</v>
      </c>
      <c r="BG43" s="84">
        <v>0.4797569</v>
      </c>
      <c r="BH43" s="84">
        <v>0.5242885</v>
      </c>
      <c r="BI43" s="84">
        <v>0.7309381</v>
      </c>
      <c r="BJ43" s="84">
        <v>-0.005688695</v>
      </c>
      <c r="BK43" s="84">
        <v>-0.2688519</v>
      </c>
      <c r="BL43" s="84">
        <v>-0.4769816</v>
      </c>
      <c r="BM43" s="84">
        <v>-0.1224652</v>
      </c>
      <c r="BN43" s="84">
        <v>0.6243922</v>
      </c>
      <c r="BO43" s="84">
        <v>0.8275954</v>
      </c>
      <c r="BP43" s="84">
        <v>0.6564321</v>
      </c>
      <c r="BQ43" s="84">
        <v>0.7423009</v>
      </c>
      <c r="BR43" s="84">
        <v>0.3056374</v>
      </c>
      <c r="BS43" s="84">
        <v>0.4653595</v>
      </c>
      <c r="BT43" s="84">
        <v>0.5994774</v>
      </c>
      <c r="BU43" s="84">
        <v>0.5727342</v>
      </c>
      <c r="BV43" s="84">
        <v>0.408176</v>
      </c>
      <c r="BW43" s="84">
        <v>0.1479672</v>
      </c>
      <c r="BX43" s="84">
        <v>-0.3381713</v>
      </c>
      <c r="BY43" s="84">
        <v>0.03941062</v>
      </c>
      <c r="BZ43" s="85">
        <v>0.3451765</v>
      </c>
      <c r="CA43" s="86"/>
      <c r="CB43" s="87" t="s">
        <v>91</v>
      </c>
      <c r="CC43" s="84">
        <v>1.244986</v>
      </c>
      <c r="CD43" s="84">
        <v>0.5517106</v>
      </c>
      <c r="CE43" s="84">
        <v>1.238686</v>
      </c>
      <c r="CF43" s="84">
        <v>1.129696</v>
      </c>
      <c r="CG43" s="84">
        <v>1.047699</v>
      </c>
      <c r="CH43" s="84">
        <v>1.003611</v>
      </c>
      <c r="CI43" s="84">
        <v>0.460765</v>
      </c>
      <c r="CJ43" s="84">
        <v>0.7993469</v>
      </c>
      <c r="CK43" s="84">
        <v>0.9267926</v>
      </c>
      <c r="CL43" s="84">
        <v>0.5041717</v>
      </c>
      <c r="CM43" s="84">
        <v>0.4896054</v>
      </c>
      <c r="CN43" s="84">
        <v>1.351708</v>
      </c>
      <c r="CO43" s="84">
        <v>0.7889055</v>
      </c>
      <c r="CP43" s="84">
        <v>0.8057753</v>
      </c>
      <c r="CQ43" s="84">
        <v>0.9324607</v>
      </c>
      <c r="CR43" s="84">
        <v>0.7684608</v>
      </c>
      <c r="CS43" s="84">
        <v>1.442481</v>
      </c>
      <c r="CT43" s="84">
        <v>1.142623</v>
      </c>
      <c r="CU43" s="84">
        <v>-0.1983967</v>
      </c>
      <c r="CV43" s="84">
        <v>-0.05813276</v>
      </c>
      <c r="CW43" s="85">
        <v>0.8277853</v>
      </c>
    </row>
    <row r="44" spans="1:101" s="9" customFormat="1" ht="12.75">
      <c r="A44" s="77" t="s">
        <v>93</v>
      </c>
      <c r="B44" s="84">
        <v>-0.1555228</v>
      </c>
      <c r="C44" s="84">
        <v>0.0244966</v>
      </c>
      <c r="D44" s="84">
        <v>-0.08941381</v>
      </c>
      <c r="E44" s="84">
        <v>-0.1197099</v>
      </c>
      <c r="F44" s="84">
        <v>-0.1681289</v>
      </c>
      <c r="G44" s="84">
        <v>-0.01411846</v>
      </c>
      <c r="H44" s="85">
        <v>-0.06969714</v>
      </c>
      <c r="I44" s="86"/>
      <c r="J44" s="87" t="s">
        <v>93</v>
      </c>
      <c r="K44" s="84">
        <v>-0.1733732</v>
      </c>
      <c r="L44" s="84">
        <v>-0.2422227</v>
      </c>
      <c r="M44" s="84">
        <v>-0.2052958</v>
      </c>
      <c r="N44" s="84">
        <v>-0.2827965</v>
      </c>
      <c r="O44" s="84">
        <v>-0.07149182</v>
      </c>
      <c r="P44" s="84">
        <v>-0.1906909</v>
      </c>
      <c r="Q44" s="85">
        <v>-0.1610584</v>
      </c>
      <c r="S44" s="114">
        <f t="shared" si="4"/>
        <v>-0.08706621166666666</v>
      </c>
      <c r="T44" s="114">
        <f t="shared" si="5"/>
        <v>0.07758378819340918</v>
      </c>
      <c r="U44" s="114"/>
      <c r="V44" s="114">
        <f t="shared" si="6"/>
        <v>-0.19431182000000002</v>
      </c>
      <c r="W44" s="114">
        <f t="shared" si="7"/>
        <v>0.07180797741597789</v>
      </c>
      <c r="BE44" s="77" t="s">
        <v>92</v>
      </c>
      <c r="BF44" s="84">
        <v>2.211427</v>
      </c>
      <c r="BG44" s="84">
        <v>-0.2639851</v>
      </c>
      <c r="BH44" s="84">
        <v>-0.08012956</v>
      </c>
      <c r="BI44" s="84">
        <v>0.1773665</v>
      </c>
      <c r="BJ44" s="84">
        <v>0.4204493</v>
      </c>
      <c r="BK44" s="84">
        <v>0.003277455</v>
      </c>
      <c r="BL44" s="84">
        <v>0.0664399</v>
      </c>
      <c r="BM44" s="84">
        <v>0.2450216</v>
      </c>
      <c r="BN44" s="84">
        <v>0.2470429</v>
      </c>
      <c r="BO44" s="84">
        <v>-0.06814525</v>
      </c>
      <c r="BP44" s="84">
        <v>0.2203059</v>
      </c>
      <c r="BQ44" s="84">
        <v>0.1075618</v>
      </c>
      <c r="BR44" s="84">
        <v>0.20981</v>
      </c>
      <c r="BS44" s="84">
        <v>0.6588908</v>
      </c>
      <c r="BT44" s="84">
        <v>0.5838014</v>
      </c>
      <c r="BU44" s="84">
        <v>0.3169718</v>
      </c>
      <c r="BV44" s="84">
        <v>0.4489615</v>
      </c>
      <c r="BW44" s="84">
        <v>0.8063246</v>
      </c>
      <c r="BX44" s="84">
        <v>0.3678674</v>
      </c>
      <c r="BY44" s="84">
        <v>0.3233752</v>
      </c>
      <c r="BZ44" s="85">
        <v>0.3134582</v>
      </c>
      <c r="CA44" s="86"/>
      <c r="CB44" s="87" t="s">
        <v>92</v>
      </c>
      <c r="CC44" s="84">
        <v>2.177707</v>
      </c>
      <c r="CD44" s="84">
        <v>-0.4117243</v>
      </c>
      <c r="CE44" s="84">
        <v>-0.2837745</v>
      </c>
      <c r="CF44" s="84">
        <v>-0.4013616</v>
      </c>
      <c r="CG44" s="84">
        <v>-0.142356</v>
      </c>
      <c r="CH44" s="84">
        <v>-0.005143121</v>
      </c>
      <c r="CI44" s="84">
        <v>-0.2143064</v>
      </c>
      <c r="CJ44" s="84">
        <v>0.2599544</v>
      </c>
      <c r="CK44" s="84">
        <v>0.05391302</v>
      </c>
      <c r="CL44" s="84">
        <v>-0.03852431</v>
      </c>
      <c r="CM44" s="84">
        <v>-0.1173917</v>
      </c>
      <c r="CN44" s="84">
        <v>-0.003288617</v>
      </c>
      <c r="CO44" s="84">
        <v>0.2022424</v>
      </c>
      <c r="CP44" s="84">
        <v>0.3855413</v>
      </c>
      <c r="CQ44" s="84">
        <v>0.3087219</v>
      </c>
      <c r="CR44" s="84">
        <v>0.1663447</v>
      </c>
      <c r="CS44" s="84">
        <v>0.2231343</v>
      </c>
      <c r="CT44" s="84">
        <v>0.0429532</v>
      </c>
      <c r="CU44" s="84">
        <v>0.2599019</v>
      </c>
      <c r="CV44" s="84">
        <v>0.389239</v>
      </c>
      <c r="CW44" s="85">
        <v>0.09601677</v>
      </c>
    </row>
    <row r="45" spans="1:101" s="9" customFormat="1" ht="12.75">
      <c r="A45" s="77" t="s">
        <v>94</v>
      </c>
      <c r="B45" s="84">
        <v>-0.1956019</v>
      </c>
      <c r="C45" s="84">
        <v>-0.2249724</v>
      </c>
      <c r="D45" s="84">
        <v>-0.1834402</v>
      </c>
      <c r="E45" s="84">
        <v>-0.1600694</v>
      </c>
      <c r="F45" s="84">
        <v>-0.07781933</v>
      </c>
      <c r="G45" s="84">
        <v>-0.3257616</v>
      </c>
      <c r="H45" s="85">
        <v>-0.141411</v>
      </c>
      <c r="I45" s="86"/>
      <c r="J45" s="87" t="s">
        <v>94</v>
      </c>
      <c r="K45" s="84">
        <v>0.01117783</v>
      </c>
      <c r="L45" s="84">
        <v>-0.01331678</v>
      </c>
      <c r="M45" s="84">
        <v>-0.08336488</v>
      </c>
      <c r="N45" s="84">
        <v>-0.1027838</v>
      </c>
      <c r="O45" s="84">
        <v>0.01008667</v>
      </c>
      <c r="P45" s="84">
        <v>-0.01602231</v>
      </c>
      <c r="Q45" s="85">
        <v>-5.257839E-05</v>
      </c>
      <c r="S45" s="114">
        <f t="shared" si="4"/>
        <v>-0.19461080499999997</v>
      </c>
      <c r="T45" s="114">
        <f t="shared" si="5"/>
        <v>0.08134061649322648</v>
      </c>
      <c r="U45" s="114"/>
      <c r="V45" s="114">
        <f t="shared" si="6"/>
        <v>-0.032370545</v>
      </c>
      <c r="W45" s="114">
        <f t="shared" si="7"/>
        <v>0.04876030250270101</v>
      </c>
      <c r="BE45" s="77" t="s">
        <v>93</v>
      </c>
      <c r="BF45" s="84">
        <v>0.0293426</v>
      </c>
      <c r="BG45" s="84">
        <v>-0.01175616</v>
      </c>
      <c r="BH45" s="84">
        <v>-0.1555228</v>
      </c>
      <c r="BI45" s="84">
        <v>-0.1667824</v>
      </c>
      <c r="BJ45" s="84">
        <v>0.1170367</v>
      </c>
      <c r="BK45" s="84">
        <v>0.0244966</v>
      </c>
      <c r="BL45" s="84">
        <v>-0.06665178</v>
      </c>
      <c r="BM45" s="84">
        <v>0.02140377</v>
      </c>
      <c r="BN45" s="84">
        <v>-0.08941381</v>
      </c>
      <c r="BO45" s="84">
        <v>-0.1184404</v>
      </c>
      <c r="BP45" s="84">
        <v>-0.06161235</v>
      </c>
      <c r="BQ45" s="84">
        <v>-0.1197099</v>
      </c>
      <c r="BR45" s="84">
        <v>-0.07670712</v>
      </c>
      <c r="BS45" s="84">
        <v>-0.1169101</v>
      </c>
      <c r="BT45" s="84">
        <v>-0.1681289</v>
      </c>
      <c r="BU45" s="84">
        <v>-0.007852656</v>
      </c>
      <c r="BV45" s="84">
        <v>-0.1251635</v>
      </c>
      <c r="BW45" s="84">
        <v>-0.01411846</v>
      </c>
      <c r="BX45" s="84">
        <v>-0.07787169</v>
      </c>
      <c r="BY45" s="84">
        <v>-0.2377622</v>
      </c>
      <c r="BZ45" s="85">
        <v>-0.06969714</v>
      </c>
      <c r="CA45" s="86"/>
      <c r="CB45" s="87" t="s">
        <v>93</v>
      </c>
      <c r="CC45" s="84">
        <v>-0.586777</v>
      </c>
      <c r="CD45" s="84">
        <v>0.04201756</v>
      </c>
      <c r="CE45" s="84">
        <v>-0.1733732</v>
      </c>
      <c r="CF45" s="84">
        <v>-0.1000997</v>
      </c>
      <c r="CG45" s="84">
        <v>-0.09793541</v>
      </c>
      <c r="CH45" s="84">
        <v>-0.2422227</v>
      </c>
      <c r="CI45" s="84">
        <v>-0.2468561</v>
      </c>
      <c r="CJ45" s="84">
        <v>-0.1449123</v>
      </c>
      <c r="CK45" s="84">
        <v>-0.2052958</v>
      </c>
      <c r="CL45" s="84">
        <v>-0.1703967</v>
      </c>
      <c r="CM45" s="84">
        <v>-0.3143246</v>
      </c>
      <c r="CN45" s="84">
        <v>-0.2827965</v>
      </c>
      <c r="CO45" s="84">
        <v>-0.09142521</v>
      </c>
      <c r="CP45" s="84">
        <v>-0.05276059</v>
      </c>
      <c r="CQ45" s="84">
        <v>-0.07149182</v>
      </c>
      <c r="CR45" s="84">
        <v>0.0613696</v>
      </c>
      <c r="CS45" s="84">
        <v>-0.1672495</v>
      </c>
      <c r="CT45" s="84">
        <v>-0.1906909</v>
      </c>
      <c r="CU45" s="84">
        <v>-0.07482417</v>
      </c>
      <c r="CV45" s="84">
        <v>-0.3535653</v>
      </c>
      <c r="CW45" s="85">
        <v>-0.1610584</v>
      </c>
    </row>
    <row r="46" spans="1:101" s="9" customFormat="1" ht="12.75">
      <c r="A46" s="77" t="s">
        <v>95</v>
      </c>
      <c r="B46" s="84">
        <v>-0.0577317</v>
      </c>
      <c r="C46" s="84">
        <v>0.03323951</v>
      </c>
      <c r="D46" s="84">
        <v>0.006353916</v>
      </c>
      <c r="E46" s="84">
        <v>0.03013508</v>
      </c>
      <c r="F46" s="84">
        <v>-0.05173768</v>
      </c>
      <c r="G46" s="84">
        <v>0.07197456</v>
      </c>
      <c r="H46" s="85">
        <v>0.01275605</v>
      </c>
      <c r="I46" s="86"/>
      <c r="J46" s="87" t="s">
        <v>95</v>
      </c>
      <c r="K46" s="84">
        <v>0.04219665</v>
      </c>
      <c r="L46" s="84">
        <v>-0.02548756</v>
      </c>
      <c r="M46" s="84">
        <v>-0.02824859</v>
      </c>
      <c r="N46" s="84">
        <v>0.03293455</v>
      </c>
      <c r="O46" s="84">
        <v>0.04715544</v>
      </c>
      <c r="P46" s="84">
        <v>0.04589207</v>
      </c>
      <c r="Q46" s="85">
        <v>0.0218355</v>
      </c>
      <c r="S46" s="114">
        <f t="shared" si="4"/>
        <v>0.005372281000000002</v>
      </c>
      <c r="T46" s="114">
        <f t="shared" si="5"/>
        <v>0.051127812206645</v>
      </c>
      <c r="U46" s="114"/>
      <c r="V46" s="114">
        <f t="shared" si="6"/>
        <v>0.01907376</v>
      </c>
      <c r="W46" s="114">
        <f t="shared" si="7"/>
        <v>0.03594358939760914</v>
      </c>
      <c r="BE46" s="77" t="s">
        <v>94</v>
      </c>
      <c r="BF46" s="84">
        <v>1.53652</v>
      </c>
      <c r="BG46" s="84">
        <v>-0.03962056</v>
      </c>
      <c r="BH46" s="84">
        <v>-0.1956019</v>
      </c>
      <c r="BI46" s="84">
        <v>-0.2170075</v>
      </c>
      <c r="BJ46" s="84">
        <v>-0.2396853</v>
      </c>
      <c r="BK46" s="84">
        <v>-0.2249724</v>
      </c>
      <c r="BL46" s="84">
        <v>-0.2728336</v>
      </c>
      <c r="BM46" s="84">
        <v>-0.1832695</v>
      </c>
      <c r="BN46" s="84">
        <v>-0.1834402</v>
      </c>
      <c r="BO46" s="84">
        <v>-0.2374391</v>
      </c>
      <c r="BP46" s="84">
        <v>-0.1933052</v>
      </c>
      <c r="BQ46" s="84">
        <v>-0.1600694</v>
      </c>
      <c r="BR46" s="84">
        <v>-0.1394982</v>
      </c>
      <c r="BS46" s="84">
        <v>-0.1831945</v>
      </c>
      <c r="BT46" s="84">
        <v>-0.07781933</v>
      </c>
      <c r="BU46" s="84">
        <v>-0.1962356</v>
      </c>
      <c r="BV46" s="84">
        <v>-0.243732</v>
      </c>
      <c r="BW46" s="84">
        <v>-0.3257616</v>
      </c>
      <c r="BX46" s="84">
        <v>-0.290478</v>
      </c>
      <c r="BY46" s="84">
        <v>-0.09932121</v>
      </c>
      <c r="BZ46" s="85">
        <v>-0.141411</v>
      </c>
      <c r="CA46" s="86"/>
      <c r="CB46" s="87" t="s">
        <v>94</v>
      </c>
      <c r="CC46" s="84">
        <v>1.756516</v>
      </c>
      <c r="CD46" s="84">
        <v>0.1500281</v>
      </c>
      <c r="CE46" s="84">
        <v>0.01117783</v>
      </c>
      <c r="CF46" s="84">
        <v>0.01660141</v>
      </c>
      <c r="CG46" s="84">
        <v>-0.02621545</v>
      </c>
      <c r="CH46" s="84">
        <v>-0.01331678</v>
      </c>
      <c r="CI46" s="84">
        <v>-0.06630554</v>
      </c>
      <c r="CJ46" s="84">
        <v>-0.06946196</v>
      </c>
      <c r="CK46" s="84">
        <v>-0.08336488</v>
      </c>
      <c r="CL46" s="84">
        <v>-0.143133</v>
      </c>
      <c r="CM46" s="84">
        <v>-0.08655766</v>
      </c>
      <c r="CN46" s="84">
        <v>-0.1027838</v>
      </c>
      <c r="CO46" s="84">
        <v>-0.1156516</v>
      </c>
      <c r="CP46" s="84">
        <v>-0.0504862</v>
      </c>
      <c r="CQ46" s="84">
        <v>0.01008667</v>
      </c>
      <c r="CR46" s="84">
        <v>-0.07253112</v>
      </c>
      <c r="CS46" s="84">
        <v>-0.1654935</v>
      </c>
      <c r="CT46" s="84">
        <v>-0.01602231</v>
      </c>
      <c r="CU46" s="84">
        <v>-0.2025443</v>
      </c>
      <c r="CV46" s="84">
        <v>-0.07005496</v>
      </c>
      <c r="CW46" s="85">
        <v>-5.257839E-05</v>
      </c>
    </row>
    <row r="47" spans="1:101" s="9" customFormat="1" ht="12.75">
      <c r="A47" s="77" t="s">
        <v>96</v>
      </c>
      <c r="B47" s="84">
        <v>-0.05144291</v>
      </c>
      <c r="C47" s="84">
        <v>-0.04115056</v>
      </c>
      <c r="D47" s="84">
        <v>-0.01550921</v>
      </c>
      <c r="E47" s="84">
        <v>-0.03392689</v>
      </c>
      <c r="F47" s="84">
        <v>0.02111862</v>
      </c>
      <c r="G47" s="84">
        <v>0.008237912</v>
      </c>
      <c r="H47" s="85">
        <v>-0.02742434</v>
      </c>
      <c r="I47" s="86"/>
      <c r="J47" s="87" t="s">
        <v>96</v>
      </c>
      <c r="K47" s="84">
        <v>-0.03588807</v>
      </c>
      <c r="L47" s="84">
        <v>-0.002858248</v>
      </c>
      <c r="M47" s="84">
        <v>0.002156494</v>
      </c>
      <c r="N47" s="84">
        <v>-0.01375489</v>
      </c>
      <c r="O47" s="84">
        <v>0.02057595</v>
      </c>
      <c r="P47" s="84">
        <v>-0.03642074</v>
      </c>
      <c r="Q47" s="85">
        <v>-0.020776</v>
      </c>
      <c r="S47" s="114">
        <f t="shared" si="4"/>
        <v>-0.018778839666666665</v>
      </c>
      <c r="T47" s="114">
        <f t="shared" si="5"/>
        <v>0.028737784977077845</v>
      </c>
      <c r="U47" s="114"/>
      <c r="V47" s="114">
        <f t="shared" si="6"/>
        <v>-0.011031583999999999</v>
      </c>
      <c r="W47" s="114">
        <f t="shared" si="7"/>
        <v>0.022403729879171032</v>
      </c>
      <c r="BE47" s="77" t="s">
        <v>95</v>
      </c>
      <c r="BF47" s="84">
        <v>-0.07254472</v>
      </c>
      <c r="BG47" s="84">
        <v>0.0328055</v>
      </c>
      <c r="BH47" s="84">
        <v>-0.0577317</v>
      </c>
      <c r="BI47" s="84">
        <v>-0.02475942</v>
      </c>
      <c r="BJ47" s="84">
        <v>0.06627197</v>
      </c>
      <c r="BK47" s="84">
        <v>0.03323951</v>
      </c>
      <c r="BL47" s="84">
        <v>-0.007728593</v>
      </c>
      <c r="BM47" s="84">
        <v>0.04348493</v>
      </c>
      <c r="BN47" s="84">
        <v>0.006353916</v>
      </c>
      <c r="BO47" s="84">
        <v>0.04451136</v>
      </c>
      <c r="BP47" s="84">
        <v>0.03872121</v>
      </c>
      <c r="BQ47" s="84">
        <v>0.03013508</v>
      </c>
      <c r="BR47" s="84">
        <v>0.0499627</v>
      </c>
      <c r="BS47" s="84">
        <v>0.01221543</v>
      </c>
      <c r="BT47" s="84">
        <v>-0.05173768</v>
      </c>
      <c r="BU47" s="84">
        <v>0.06525991</v>
      </c>
      <c r="BV47" s="84">
        <v>0.04999167</v>
      </c>
      <c r="BW47" s="84">
        <v>0.07197456</v>
      </c>
      <c r="BX47" s="84">
        <v>0.001025988</v>
      </c>
      <c r="BY47" s="84">
        <v>-0.1883367</v>
      </c>
      <c r="BZ47" s="85">
        <v>0.01275605</v>
      </c>
      <c r="CA47" s="86"/>
      <c r="CB47" s="87" t="s">
        <v>95</v>
      </c>
      <c r="CC47" s="84">
        <v>-0.02081273</v>
      </c>
      <c r="CD47" s="84">
        <v>0.05807287</v>
      </c>
      <c r="CE47" s="84">
        <v>0.04219665</v>
      </c>
      <c r="CF47" s="84">
        <v>0.03739733</v>
      </c>
      <c r="CG47" s="84">
        <v>0.03610464</v>
      </c>
      <c r="CH47" s="84">
        <v>-0.02548756</v>
      </c>
      <c r="CI47" s="84">
        <v>-0.04759369</v>
      </c>
      <c r="CJ47" s="84">
        <v>-0.01105135</v>
      </c>
      <c r="CK47" s="84">
        <v>-0.02824859</v>
      </c>
      <c r="CL47" s="84">
        <v>0.003636282</v>
      </c>
      <c r="CM47" s="84">
        <v>-0.0005095971</v>
      </c>
      <c r="CN47" s="84">
        <v>0.03293455</v>
      </c>
      <c r="CO47" s="84">
        <v>0.05850378</v>
      </c>
      <c r="CP47" s="84">
        <v>0.04854087</v>
      </c>
      <c r="CQ47" s="84">
        <v>0.04715544</v>
      </c>
      <c r="CR47" s="84">
        <v>0.1244046</v>
      </c>
      <c r="CS47" s="84">
        <v>0.07936207</v>
      </c>
      <c r="CT47" s="84">
        <v>0.04589207</v>
      </c>
      <c r="CU47" s="84">
        <v>0.02785963</v>
      </c>
      <c r="CV47" s="84">
        <v>-0.1593417</v>
      </c>
      <c r="CW47" s="85">
        <v>0.0218355</v>
      </c>
    </row>
    <row r="48" spans="1:101" s="9" customFormat="1" ht="12.75">
      <c r="A48" s="77" t="s">
        <v>97</v>
      </c>
      <c r="B48" s="84">
        <v>-0.06656972</v>
      </c>
      <c r="C48" s="84">
        <v>0.007402306</v>
      </c>
      <c r="D48" s="84">
        <v>0.001764478</v>
      </c>
      <c r="E48" s="84">
        <v>0.01961962</v>
      </c>
      <c r="F48" s="84">
        <v>-0.03972698</v>
      </c>
      <c r="G48" s="84">
        <v>0.070887</v>
      </c>
      <c r="H48" s="85">
        <v>0.0004239043</v>
      </c>
      <c r="I48" s="86"/>
      <c r="J48" s="87" t="s">
        <v>97</v>
      </c>
      <c r="K48" s="84">
        <v>0.001578975</v>
      </c>
      <c r="L48" s="84">
        <v>-0.03760886</v>
      </c>
      <c r="M48" s="84">
        <v>-0.02668586</v>
      </c>
      <c r="N48" s="84">
        <v>-0.002398535</v>
      </c>
      <c r="O48" s="84">
        <v>0.01368531</v>
      </c>
      <c r="P48" s="84">
        <v>0.02527841</v>
      </c>
      <c r="Q48" s="85">
        <v>0</v>
      </c>
      <c r="S48" s="114">
        <f t="shared" si="4"/>
        <v>-0.0011038826666666668</v>
      </c>
      <c r="T48" s="114">
        <f t="shared" si="5"/>
        <v>0.04789624827441648</v>
      </c>
      <c r="U48" s="114"/>
      <c r="V48" s="114">
        <f t="shared" si="6"/>
        <v>-0.004358426666666664</v>
      </c>
      <c r="W48" s="114">
        <f t="shared" si="7"/>
        <v>0.02386259847756729</v>
      </c>
      <c r="BE48" s="77" t="s">
        <v>96</v>
      </c>
      <c r="BF48" s="84">
        <v>-0.2416247</v>
      </c>
      <c r="BG48" s="84">
        <v>-0.06226646</v>
      </c>
      <c r="BH48" s="84">
        <v>-0.05144291</v>
      </c>
      <c r="BI48" s="84">
        <v>-0.01700355</v>
      </c>
      <c r="BJ48" s="84">
        <v>0.004631105</v>
      </c>
      <c r="BK48" s="84">
        <v>-0.04115056</v>
      </c>
      <c r="BL48" s="84">
        <v>-0.04579019</v>
      </c>
      <c r="BM48" s="84">
        <v>-0.0235329</v>
      </c>
      <c r="BN48" s="84">
        <v>-0.01550921</v>
      </c>
      <c r="BO48" s="84">
        <v>-0.04275096</v>
      </c>
      <c r="BP48" s="84">
        <v>-0.01210698</v>
      </c>
      <c r="BQ48" s="84">
        <v>-0.03392689</v>
      </c>
      <c r="BR48" s="84">
        <v>-0.01750745</v>
      </c>
      <c r="BS48" s="84">
        <v>0.03405131</v>
      </c>
      <c r="BT48" s="84">
        <v>0.02111862</v>
      </c>
      <c r="BU48" s="84">
        <v>-0.02324536</v>
      </c>
      <c r="BV48" s="84">
        <v>-0.01532627</v>
      </c>
      <c r="BW48" s="84">
        <v>0.008237912</v>
      </c>
      <c r="BX48" s="84">
        <v>-0.01717113</v>
      </c>
      <c r="BY48" s="84">
        <v>-0.04566758</v>
      </c>
      <c r="BZ48" s="85">
        <v>-0.02742434</v>
      </c>
      <c r="CA48" s="86"/>
      <c r="CB48" s="87" t="s">
        <v>96</v>
      </c>
      <c r="CC48" s="84">
        <v>-0.2348178</v>
      </c>
      <c r="CD48" s="84">
        <v>-0.07265976</v>
      </c>
      <c r="CE48" s="84">
        <v>-0.03588807</v>
      </c>
      <c r="CF48" s="84">
        <v>-0.06843631</v>
      </c>
      <c r="CG48" s="84">
        <v>-0.03794586</v>
      </c>
      <c r="CH48" s="84">
        <v>-0.002858248</v>
      </c>
      <c r="CI48" s="84">
        <v>-0.0357961</v>
      </c>
      <c r="CJ48" s="84">
        <v>0.01168892</v>
      </c>
      <c r="CK48" s="84">
        <v>0.002156494</v>
      </c>
      <c r="CL48" s="84">
        <v>-0.01630488</v>
      </c>
      <c r="CM48" s="84">
        <v>-0.03667131</v>
      </c>
      <c r="CN48" s="84">
        <v>-0.01375489</v>
      </c>
      <c r="CO48" s="84">
        <v>0.003528259</v>
      </c>
      <c r="CP48" s="84">
        <v>0.03944844</v>
      </c>
      <c r="CQ48" s="84">
        <v>0.02057595</v>
      </c>
      <c r="CR48" s="84">
        <v>0.02200652</v>
      </c>
      <c r="CS48" s="84">
        <v>-0.004816551</v>
      </c>
      <c r="CT48" s="84">
        <v>-0.03642074</v>
      </c>
      <c r="CU48" s="84">
        <v>0.01136492</v>
      </c>
      <c r="CV48" s="84">
        <v>-0.009394869</v>
      </c>
      <c r="CW48" s="85">
        <v>-0.020776</v>
      </c>
    </row>
    <row r="49" spans="1:101" s="9" customFormat="1" ht="12.75">
      <c r="A49" s="77" t="s">
        <v>98</v>
      </c>
      <c r="B49" s="84">
        <v>-0.07146514</v>
      </c>
      <c r="C49" s="84">
        <v>-0.07209625</v>
      </c>
      <c r="D49" s="84">
        <v>-0.0627153</v>
      </c>
      <c r="E49" s="84">
        <v>-0.06808667</v>
      </c>
      <c r="F49" s="84">
        <v>-0.06048877</v>
      </c>
      <c r="G49" s="84">
        <v>-0.0706822</v>
      </c>
      <c r="H49" s="85">
        <v>-0.06303995</v>
      </c>
      <c r="I49" s="86"/>
      <c r="J49" s="87" t="s">
        <v>98</v>
      </c>
      <c r="K49" s="84">
        <v>-0.01299525</v>
      </c>
      <c r="L49" s="84">
        <v>-0.01896211</v>
      </c>
      <c r="M49" s="84">
        <v>-0.03721699</v>
      </c>
      <c r="N49" s="84">
        <v>-0.02488319</v>
      </c>
      <c r="O49" s="84">
        <v>-0.009175918</v>
      </c>
      <c r="P49" s="84">
        <v>-0.01650191</v>
      </c>
      <c r="Q49" s="85">
        <v>-0.01830442</v>
      </c>
      <c r="S49" s="114">
        <f t="shared" si="4"/>
        <v>-0.06758905500000001</v>
      </c>
      <c r="T49" s="114">
        <f t="shared" si="5"/>
        <v>0.004885110914927953</v>
      </c>
      <c r="U49" s="114"/>
      <c r="V49" s="114">
        <f t="shared" si="6"/>
        <v>-0.019955894666666668</v>
      </c>
      <c r="W49" s="114">
        <f t="shared" si="7"/>
        <v>0.009997997205031145</v>
      </c>
      <c r="BE49" s="77" t="s">
        <v>97</v>
      </c>
      <c r="BF49" s="84">
        <v>-0.04378997</v>
      </c>
      <c r="BG49" s="84">
        <v>0.01173248</v>
      </c>
      <c r="BH49" s="84">
        <v>-0.06656972</v>
      </c>
      <c r="BI49" s="84">
        <v>-0.02242366</v>
      </c>
      <c r="BJ49" s="84">
        <v>0.07425158</v>
      </c>
      <c r="BK49" s="84">
        <v>0.007402306</v>
      </c>
      <c r="BL49" s="84">
        <v>-0.04018751</v>
      </c>
      <c r="BM49" s="84">
        <v>0.04618734</v>
      </c>
      <c r="BN49" s="84">
        <v>0.001764478</v>
      </c>
      <c r="BO49" s="84">
        <v>-0.008175291</v>
      </c>
      <c r="BP49" s="84">
        <v>-0.01211408</v>
      </c>
      <c r="BQ49" s="84">
        <v>0.01961962</v>
      </c>
      <c r="BR49" s="84">
        <v>0.026601</v>
      </c>
      <c r="BS49" s="84">
        <v>0.004174342</v>
      </c>
      <c r="BT49" s="84">
        <v>-0.03972698</v>
      </c>
      <c r="BU49" s="84">
        <v>0.09376861</v>
      </c>
      <c r="BV49" s="84">
        <v>0.03246013</v>
      </c>
      <c r="BW49" s="84">
        <v>0.070887</v>
      </c>
      <c r="BX49" s="84">
        <v>-0.01974174</v>
      </c>
      <c r="BY49" s="84">
        <v>-0.2389304</v>
      </c>
      <c r="BZ49" s="85">
        <v>0.0004239043</v>
      </c>
      <c r="CA49" s="86"/>
      <c r="CB49" s="87" t="s">
        <v>97</v>
      </c>
      <c r="CC49" s="84">
        <v>-0.06552391</v>
      </c>
      <c r="CD49" s="84">
        <v>0.04838709</v>
      </c>
      <c r="CE49" s="84">
        <v>0.001578975</v>
      </c>
      <c r="CF49" s="84">
        <v>0.03410386</v>
      </c>
      <c r="CG49" s="84">
        <v>0.05152261</v>
      </c>
      <c r="CH49" s="84">
        <v>-0.03760886</v>
      </c>
      <c r="CI49" s="84">
        <v>-0.04500978</v>
      </c>
      <c r="CJ49" s="84">
        <v>-0.001190827</v>
      </c>
      <c r="CK49" s="84">
        <v>-0.02668586</v>
      </c>
      <c r="CL49" s="84">
        <v>-0.03345067</v>
      </c>
      <c r="CM49" s="84">
        <v>-0.0452029</v>
      </c>
      <c r="CN49" s="84">
        <v>-0.002398535</v>
      </c>
      <c r="CO49" s="84">
        <v>0.003133464</v>
      </c>
      <c r="CP49" s="84">
        <v>0.02395239</v>
      </c>
      <c r="CQ49" s="84">
        <v>0.01368531</v>
      </c>
      <c r="CR49" s="84">
        <v>0.1369404</v>
      </c>
      <c r="CS49" s="84">
        <v>0.02952232</v>
      </c>
      <c r="CT49" s="84">
        <v>0.02527841</v>
      </c>
      <c r="CU49" s="84">
        <v>-0.004545514</v>
      </c>
      <c r="CV49" s="84">
        <v>-0.217315</v>
      </c>
      <c r="CW49" s="85">
        <v>0</v>
      </c>
    </row>
    <row r="50" spans="1:101" s="9" customFormat="1" ht="12.75">
      <c r="A50" s="77" t="s">
        <v>99</v>
      </c>
      <c r="B50" s="84">
        <v>-0.003764348</v>
      </c>
      <c r="C50" s="84">
        <v>-0.001572924</v>
      </c>
      <c r="D50" s="84">
        <v>-0.0006404278</v>
      </c>
      <c r="E50" s="84">
        <v>-0.001469825</v>
      </c>
      <c r="F50" s="84">
        <v>-0.003799683</v>
      </c>
      <c r="G50" s="84">
        <v>-0.0007911484</v>
      </c>
      <c r="H50" s="85">
        <v>-0.0009237736</v>
      </c>
      <c r="I50" s="86"/>
      <c r="J50" s="87" t="s">
        <v>99</v>
      </c>
      <c r="K50" s="84">
        <v>0.005248304</v>
      </c>
      <c r="L50" s="84">
        <v>0.0001101981</v>
      </c>
      <c r="M50" s="84">
        <v>0.0008862932</v>
      </c>
      <c r="N50" s="84">
        <v>0.002884576</v>
      </c>
      <c r="O50" s="84">
        <v>0.007528188</v>
      </c>
      <c r="P50" s="84">
        <v>0.003432687</v>
      </c>
      <c r="Q50" s="85">
        <v>0.004019349</v>
      </c>
      <c r="S50" s="114">
        <f t="shared" si="4"/>
        <v>-0.0020063927</v>
      </c>
      <c r="T50" s="114">
        <f t="shared" si="5"/>
        <v>0.0014230091892991875</v>
      </c>
      <c r="U50" s="114"/>
      <c r="V50" s="114">
        <f t="shared" si="6"/>
        <v>0.0033483743833333333</v>
      </c>
      <c r="W50" s="114">
        <f t="shared" si="7"/>
        <v>0.002751378613398656</v>
      </c>
      <c r="BE50" s="77" t="s">
        <v>98</v>
      </c>
      <c r="BF50" s="84">
        <v>0.1111608</v>
      </c>
      <c r="BG50" s="84">
        <v>-0.06377705</v>
      </c>
      <c r="BH50" s="84">
        <v>-0.07146514</v>
      </c>
      <c r="BI50" s="84">
        <v>-0.07348903</v>
      </c>
      <c r="BJ50" s="84">
        <v>-0.0677243</v>
      </c>
      <c r="BK50" s="84">
        <v>-0.07209625</v>
      </c>
      <c r="BL50" s="84">
        <v>-0.07866208</v>
      </c>
      <c r="BM50" s="84">
        <v>-0.07210781</v>
      </c>
      <c r="BN50" s="84">
        <v>-0.0627153</v>
      </c>
      <c r="BO50" s="84">
        <v>-0.07391471</v>
      </c>
      <c r="BP50" s="84">
        <v>-0.06297748</v>
      </c>
      <c r="BQ50" s="84">
        <v>-0.06808667</v>
      </c>
      <c r="BR50" s="84">
        <v>-0.06073641</v>
      </c>
      <c r="BS50" s="84">
        <v>-0.06202587</v>
      </c>
      <c r="BT50" s="84">
        <v>-0.06048877</v>
      </c>
      <c r="BU50" s="84">
        <v>-0.06669083</v>
      </c>
      <c r="BV50" s="84">
        <v>-0.0710102</v>
      </c>
      <c r="BW50" s="84">
        <v>-0.0706822</v>
      </c>
      <c r="BX50" s="84">
        <v>-0.08375</v>
      </c>
      <c r="BY50" s="84">
        <v>-0.06231718</v>
      </c>
      <c r="BZ50" s="85">
        <v>-0.06303995</v>
      </c>
      <c r="CA50" s="86"/>
      <c r="CB50" s="87" t="s">
        <v>98</v>
      </c>
      <c r="CC50" s="84">
        <v>0.1575743</v>
      </c>
      <c r="CD50" s="84">
        <v>-0.0004815747</v>
      </c>
      <c r="CE50" s="84">
        <v>-0.01299525</v>
      </c>
      <c r="CF50" s="84">
        <v>-0.03496285</v>
      </c>
      <c r="CG50" s="84">
        <v>-0.03783654</v>
      </c>
      <c r="CH50" s="84">
        <v>-0.01896211</v>
      </c>
      <c r="CI50" s="84">
        <v>-0.02429586</v>
      </c>
      <c r="CJ50" s="84">
        <v>-0.02006773</v>
      </c>
      <c r="CK50" s="84">
        <v>-0.03721699</v>
      </c>
      <c r="CL50" s="84">
        <v>-0.04575723</v>
      </c>
      <c r="CM50" s="84">
        <v>-0.03748017</v>
      </c>
      <c r="CN50" s="84">
        <v>-0.02488319</v>
      </c>
      <c r="CO50" s="84">
        <v>-0.02153837</v>
      </c>
      <c r="CP50" s="84">
        <v>-0.01151813</v>
      </c>
      <c r="CQ50" s="84">
        <v>-0.009175918</v>
      </c>
      <c r="CR50" s="84">
        <v>-0.01806419</v>
      </c>
      <c r="CS50" s="84">
        <v>-0.02274603</v>
      </c>
      <c r="CT50" s="84">
        <v>-0.01650191</v>
      </c>
      <c r="CU50" s="84">
        <v>-0.02906217</v>
      </c>
      <c r="CV50" s="84">
        <v>-0.03940291</v>
      </c>
      <c r="CW50" s="85">
        <v>-0.01830442</v>
      </c>
    </row>
    <row r="51" spans="1:101" s="9" customFormat="1" ht="12.75">
      <c r="A51" s="77" t="s">
        <v>100</v>
      </c>
      <c r="B51" s="84">
        <v>-0.006890689</v>
      </c>
      <c r="C51" s="84">
        <v>-0.002955061</v>
      </c>
      <c r="D51" s="84">
        <v>-0.002503335</v>
      </c>
      <c r="E51" s="84">
        <v>-0.006064296</v>
      </c>
      <c r="F51" s="84">
        <v>0.0007500989</v>
      </c>
      <c r="G51" s="84">
        <v>0.005447372</v>
      </c>
      <c r="H51" s="85">
        <v>-0.002333251</v>
      </c>
      <c r="I51" s="86"/>
      <c r="J51" s="87" t="s">
        <v>100</v>
      </c>
      <c r="K51" s="84">
        <v>-0.009022391</v>
      </c>
      <c r="L51" s="84">
        <v>-0.001819228</v>
      </c>
      <c r="M51" s="84">
        <v>-0.001557394</v>
      </c>
      <c r="N51" s="84">
        <v>-0.003625209</v>
      </c>
      <c r="O51" s="84">
        <v>0.001782661</v>
      </c>
      <c r="P51" s="84">
        <v>-0.003496139</v>
      </c>
      <c r="Q51" s="85">
        <v>-0.003374284</v>
      </c>
      <c r="S51" s="114">
        <f t="shared" si="4"/>
        <v>-0.002035985016666667</v>
      </c>
      <c r="T51" s="114">
        <f t="shared" si="5"/>
        <v>0.004574307655676456</v>
      </c>
      <c r="U51" s="114"/>
      <c r="V51" s="114">
        <f t="shared" si="6"/>
        <v>-0.0029562833333333337</v>
      </c>
      <c r="W51" s="114">
        <f t="shared" si="7"/>
        <v>0.0035565136722458227</v>
      </c>
      <c r="BE51" s="77" t="s">
        <v>99</v>
      </c>
      <c r="BF51" s="84">
        <v>-0.001131969</v>
      </c>
      <c r="BG51" s="84">
        <v>0.001241906</v>
      </c>
      <c r="BH51" s="84">
        <v>-0.003764348</v>
      </c>
      <c r="BI51" s="84">
        <v>0.0006479158</v>
      </c>
      <c r="BJ51" s="84">
        <v>0.006449669</v>
      </c>
      <c r="BK51" s="84">
        <v>-0.001572924</v>
      </c>
      <c r="BL51" s="84">
        <v>-0.008649029</v>
      </c>
      <c r="BM51" s="84">
        <v>0.001448046</v>
      </c>
      <c r="BN51" s="84">
        <v>-0.0006404278</v>
      </c>
      <c r="BO51" s="84">
        <v>-0.002263795</v>
      </c>
      <c r="BP51" s="84">
        <v>0.0005301676</v>
      </c>
      <c r="BQ51" s="84">
        <v>-0.001469825</v>
      </c>
      <c r="BR51" s="84">
        <v>-0.001956099</v>
      </c>
      <c r="BS51" s="84">
        <v>-0.002834793</v>
      </c>
      <c r="BT51" s="84">
        <v>-0.003799683</v>
      </c>
      <c r="BU51" s="84">
        <v>0.007676305</v>
      </c>
      <c r="BV51" s="84">
        <v>-0.0008969847</v>
      </c>
      <c r="BW51" s="84">
        <v>-0.0007911484</v>
      </c>
      <c r="BX51" s="84">
        <v>-0.003498631</v>
      </c>
      <c r="BY51" s="84">
        <v>-0.004810451</v>
      </c>
      <c r="BZ51" s="85">
        <v>-0.0009237736</v>
      </c>
      <c r="CA51" s="86"/>
      <c r="CB51" s="87" t="s">
        <v>99</v>
      </c>
      <c r="CC51" s="84">
        <v>0.0119931</v>
      </c>
      <c r="CD51" s="84">
        <v>0.00855473</v>
      </c>
      <c r="CE51" s="84">
        <v>0.005248304</v>
      </c>
      <c r="CF51" s="84">
        <v>0.007856866</v>
      </c>
      <c r="CG51" s="84">
        <v>0.008607124</v>
      </c>
      <c r="CH51" s="84">
        <v>0.0001101981</v>
      </c>
      <c r="CI51" s="84">
        <v>-0.0003206942</v>
      </c>
      <c r="CJ51" s="84">
        <v>0.004786754</v>
      </c>
      <c r="CK51" s="84">
        <v>0.0008862932</v>
      </c>
      <c r="CL51" s="84">
        <v>0.001050856</v>
      </c>
      <c r="CM51" s="84">
        <v>-0.002299199</v>
      </c>
      <c r="CN51" s="84">
        <v>0.002884576</v>
      </c>
      <c r="CO51" s="84">
        <v>0.004018991</v>
      </c>
      <c r="CP51" s="84">
        <v>0.005501086</v>
      </c>
      <c r="CQ51" s="84">
        <v>0.007528188</v>
      </c>
      <c r="CR51" s="84">
        <v>0.01085873</v>
      </c>
      <c r="CS51" s="84">
        <v>0.00559156</v>
      </c>
      <c r="CT51" s="84">
        <v>0.003432687</v>
      </c>
      <c r="CU51" s="84">
        <v>-0.001840897</v>
      </c>
      <c r="CV51" s="84">
        <v>-0.004120245</v>
      </c>
      <c r="CW51" s="85">
        <v>0.004019349</v>
      </c>
    </row>
    <row r="52" spans="1:101" s="9" customFormat="1" ht="12.75">
      <c r="A52" s="77" t="s">
        <v>101</v>
      </c>
      <c r="B52" s="84">
        <v>0.0003540213</v>
      </c>
      <c r="C52" s="84">
        <v>-0.0003496276</v>
      </c>
      <c r="D52" s="84">
        <v>0.004335371</v>
      </c>
      <c r="E52" s="84">
        <v>0.003256895</v>
      </c>
      <c r="F52" s="84">
        <v>0.003497923</v>
      </c>
      <c r="G52" s="84">
        <v>0.004430139</v>
      </c>
      <c r="H52" s="85">
        <v>0.003332862</v>
      </c>
      <c r="I52" s="86"/>
      <c r="J52" s="87" t="s">
        <v>101</v>
      </c>
      <c r="K52" s="84">
        <v>0.005017543</v>
      </c>
      <c r="L52" s="84">
        <v>0.001212863</v>
      </c>
      <c r="M52" s="84">
        <v>0.001992557</v>
      </c>
      <c r="N52" s="84">
        <v>0.005585285</v>
      </c>
      <c r="O52" s="84">
        <v>0.00190978</v>
      </c>
      <c r="P52" s="84">
        <v>0.005014403</v>
      </c>
      <c r="Q52" s="85">
        <v>0.003826412</v>
      </c>
      <c r="S52" s="114">
        <f t="shared" si="4"/>
        <v>0.002587453616666667</v>
      </c>
      <c r="T52" s="114">
        <f t="shared" si="5"/>
        <v>0.002066033729204001</v>
      </c>
      <c r="U52" s="114"/>
      <c r="V52" s="114">
        <f t="shared" si="6"/>
        <v>0.0034554051666666665</v>
      </c>
      <c r="W52" s="114">
        <f t="shared" si="7"/>
        <v>0.0019475633105468404</v>
      </c>
      <c r="BE52" s="77" t="s">
        <v>100</v>
      </c>
      <c r="BF52" s="84">
        <v>-0.02000866</v>
      </c>
      <c r="BG52" s="84">
        <v>-0.006114085</v>
      </c>
      <c r="BH52" s="84">
        <v>-0.006890689</v>
      </c>
      <c r="BI52" s="84">
        <v>-0.002525036</v>
      </c>
      <c r="BJ52" s="84">
        <v>0.001434298</v>
      </c>
      <c r="BK52" s="84">
        <v>-0.002955061</v>
      </c>
      <c r="BL52" s="84">
        <v>-0.003437657</v>
      </c>
      <c r="BM52" s="84">
        <v>-0.001730317</v>
      </c>
      <c r="BN52" s="84">
        <v>-0.002503335</v>
      </c>
      <c r="BO52" s="84">
        <v>-0.006352085</v>
      </c>
      <c r="BP52" s="84">
        <v>-0.002665805</v>
      </c>
      <c r="BQ52" s="84">
        <v>-0.006064296</v>
      </c>
      <c r="BR52" s="84">
        <v>-0.003281734</v>
      </c>
      <c r="BS52" s="84">
        <v>0.002345645</v>
      </c>
      <c r="BT52" s="84">
        <v>0.0007500989</v>
      </c>
      <c r="BU52" s="84">
        <v>-0.001673936</v>
      </c>
      <c r="BV52" s="84">
        <v>0.0007560659</v>
      </c>
      <c r="BW52" s="84">
        <v>0.005447372</v>
      </c>
      <c r="BX52" s="84">
        <v>-0.0002766899</v>
      </c>
      <c r="BY52" s="84">
        <v>0.005293644</v>
      </c>
      <c r="BZ52" s="85">
        <v>-0.002333251</v>
      </c>
      <c r="CA52" s="86"/>
      <c r="CB52" s="87" t="s">
        <v>100</v>
      </c>
      <c r="CC52" s="84">
        <v>-0.03252591</v>
      </c>
      <c r="CD52" s="84">
        <v>-0.008960767</v>
      </c>
      <c r="CE52" s="84">
        <v>-0.009022391</v>
      </c>
      <c r="CF52" s="84">
        <v>-0.009299986</v>
      </c>
      <c r="CG52" s="84">
        <v>-0.005701371</v>
      </c>
      <c r="CH52" s="84">
        <v>-0.001819228</v>
      </c>
      <c r="CI52" s="84">
        <v>-0.006957908</v>
      </c>
      <c r="CJ52" s="84">
        <v>0.001280266</v>
      </c>
      <c r="CK52" s="84">
        <v>-0.001557394</v>
      </c>
      <c r="CL52" s="84">
        <v>-0.003161661</v>
      </c>
      <c r="CM52" s="84">
        <v>-0.001802569</v>
      </c>
      <c r="CN52" s="84">
        <v>-0.003625209</v>
      </c>
      <c r="CO52" s="84">
        <v>-0.001772258</v>
      </c>
      <c r="CP52" s="84">
        <v>0.002012149</v>
      </c>
      <c r="CQ52" s="84">
        <v>0.001782661</v>
      </c>
      <c r="CR52" s="84">
        <v>0.0005781939</v>
      </c>
      <c r="CS52" s="84">
        <v>9.171454E-05</v>
      </c>
      <c r="CT52" s="84">
        <v>-0.003496139</v>
      </c>
      <c r="CU52" s="84">
        <v>0.002078016</v>
      </c>
      <c r="CV52" s="84">
        <v>0.007042692</v>
      </c>
      <c r="CW52" s="85">
        <v>-0.003374284</v>
      </c>
    </row>
    <row r="53" spans="1:101" s="9" customFormat="1" ht="12.75">
      <c r="A53" s="77" t="s">
        <v>102</v>
      </c>
      <c r="B53" s="84">
        <v>-0.005078366</v>
      </c>
      <c r="C53" s="84">
        <v>0.002161281</v>
      </c>
      <c r="D53" s="84">
        <v>-0.007270988</v>
      </c>
      <c r="E53" s="84">
        <v>-0.002936317</v>
      </c>
      <c r="F53" s="84">
        <v>-0.0124574</v>
      </c>
      <c r="G53" s="84">
        <v>-0.01671803</v>
      </c>
      <c r="H53" s="85">
        <v>-0.004585723</v>
      </c>
      <c r="I53" s="86"/>
      <c r="J53" s="87" t="s">
        <v>102</v>
      </c>
      <c r="K53" s="84">
        <v>-0.009278356</v>
      </c>
      <c r="L53" s="84">
        <v>-0.001000388</v>
      </c>
      <c r="M53" s="84">
        <v>-0.01103305</v>
      </c>
      <c r="N53" s="84">
        <v>-0.0167563</v>
      </c>
      <c r="O53" s="84">
        <v>0.00325366</v>
      </c>
      <c r="P53" s="84">
        <v>-0.01104119</v>
      </c>
      <c r="Q53" s="85">
        <v>-0.006648777</v>
      </c>
      <c r="S53" s="114">
        <f t="shared" si="4"/>
        <v>-0.00704997</v>
      </c>
      <c r="T53" s="114">
        <f t="shared" si="5"/>
        <v>0.00675895022391865</v>
      </c>
      <c r="U53" s="114"/>
      <c r="V53" s="114">
        <f t="shared" si="6"/>
        <v>-0.007642604</v>
      </c>
      <c r="W53" s="114">
        <f t="shared" si="7"/>
        <v>0.007370593637049652</v>
      </c>
      <c r="BE53" s="77" t="s">
        <v>101</v>
      </c>
      <c r="BF53" s="84">
        <v>0.0223362</v>
      </c>
      <c r="BG53" s="84">
        <v>0.0008528062</v>
      </c>
      <c r="BH53" s="84">
        <v>0.0003540213</v>
      </c>
      <c r="BI53" s="84">
        <v>0.001230022</v>
      </c>
      <c r="BJ53" s="84">
        <v>0.001680281</v>
      </c>
      <c r="BK53" s="84">
        <v>-0.0003496276</v>
      </c>
      <c r="BL53" s="84">
        <v>-0.001890723</v>
      </c>
      <c r="BM53" s="84">
        <v>0.002054883</v>
      </c>
      <c r="BN53" s="84">
        <v>0.004335371</v>
      </c>
      <c r="BO53" s="84">
        <v>0.005046747</v>
      </c>
      <c r="BP53" s="84">
        <v>0.004008808</v>
      </c>
      <c r="BQ53" s="84">
        <v>0.003256895</v>
      </c>
      <c r="BR53" s="84">
        <v>0.002188804</v>
      </c>
      <c r="BS53" s="84">
        <v>0.002553242</v>
      </c>
      <c r="BT53" s="84">
        <v>0.003497923</v>
      </c>
      <c r="BU53" s="84">
        <v>0.005184976</v>
      </c>
      <c r="BV53" s="84">
        <v>0.005500514</v>
      </c>
      <c r="BW53" s="84">
        <v>0.004430139</v>
      </c>
      <c r="BX53" s="84">
        <v>0.0009537844</v>
      </c>
      <c r="BY53" s="84">
        <v>0.008952018</v>
      </c>
      <c r="BZ53" s="85">
        <v>0.003332862</v>
      </c>
      <c r="CA53" s="86"/>
      <c r="CB53" s="87" t="s">
        <v>101</v>
      </c>
      <c r="CC53" s="84">
        <v>0.03056135</v>
      </c>
      <c r="CD53" s="84">
        <v>0.00103599</v>
      </c>
      <c r="CE53" s="84">
        <v>0.005017543</v>
      </c>
      <c r="CF53" s="84">
        <v>0.005026414</v>
      </c>
      <c r="CG53" s="84">
        <v>0.004787968</v>
      </c>
      <c r="CH53" s="84">
        <v>0.001212863</v>
      </c>
      <c r="CI53" s="84">
        <v>0.001948443</v>
      </c>
      <c r="CJ53" s="84">
        <v>0.002395471</v>
      </c>
      <c r="CK53" s="84">
        <v>0.001992557</v>
      </c>
      <c r="CL53" s="84">
        <v>-0.0007907683</v>
      </c>
      <c r="CM53" s="84">
        <v>0.0003230168</v>
      </c>
      <c r="CN53" s="84">
        <v>0.005585285</v>
      </c>
      <c r="CO53" s="84">
        <v>0.004932894</v>
      </c>
      <c r="CP53" s="84">
        <v>0.003685728</v>
      </c>
      <c r="CQ53" s="84">
        <v>0.00190978</v>
      </c>
      <c r="CR53" s="84">
        <v>0.004891753</v>
      </c>
      <c r="CS53" s="84">
        <v>0.004194094</v>
      </c>
      <c r="CT53" s="84">
        <v>0.005014403</v>
      </c>
      <c r="CU53" s="84">
        <v>-0.002715475</v>
      </c>
      <c r="CV53" s="84">
        <v>0.007412111</v>
      </c>
      <c r="CW53" s="85">
        <v>0.003826412</v>
      </c>
    </row>
    <row r="54" spans="1:101" s="9" customFormat="1" ht="12.75">
      <c r="A54" s="77" t="s">
        <v>103</v>
      </c>
      <c r="B54" s="61"/>
      <c r="C54" s="61"/>
      <c r="D54" s="61"/>
      <c r="E54" s="61"/>
      <c r="F54" s="61"/>
      <c r="G54" s="61"/>
      <c r="H54" s="85"/>
      <c r="I54" s="86"/>
      <c r="J54" s="87" t="s">
        <v>103</v>
      </c>
      <c r="K54" s="61"/>
      <c r="L54" s="61"/>
      <c r="M54" s="61"/>
      <c r="N54" s="61"/>
      <c r="O54" s="61"/>
      <c r="P54" s="61"/>
      <c r="Q54" s="85"/>
      <c r="S54" s="1"/>
      <c r="T54" s="1"/>
      <c r="U54" s="1"/>
      <c r="V54" s="1"/>
      <c r="W54" s="1"/>
      <c r="BE54" s="77" t="s">
        <v>102</v>
      </c>
      <c r="BF54" s="84">
        <v>0.01212628</v>
      </c>
      <c r="BG54" s="84">
        <v>-0.003094013</v>
      </c>
      <c r="BH54" s="84">
        <v>-0.005078366</v>
      </c>
      <c r="BI54" s="84">
        <v>-0.003138847</v>
      </c>
      <c r="BJ54" s="84">
        <v>-0.002461332</v>
      </c>
      <c r="BK54" s="84">
        <v>0.002161281</v>
      </c>
      <c r="BL54" s="84">
        <v>-0.0005149876</v>
      </c>
      <c r="BM54" s="84">
        <v>-0.006957217</v>
      </c>
      <c r="BN54" s="84">
        <v>-0.007270988</v>
      </c>
      <c r="BO54" s="84">
        <v>0.001723255</v>
      </c>
      <c r="BP54" s="84">
        <v>0.001122253</v>
      </c>
      <c r="BQ54" s="84">
        <v>-0.002936317</v>
      </c>
      <c r="BR54" s="84">
        <v>-0.007114378</v>
      </c>
      <c r="BS54" s="84">
        <v>-0.01333085</v>
      </c>
      <c r="BT54" s="84">
        <v>-0.0124574</v>
      </c>
      <c r="BU54" s="84">
        <v>-0.004664446</v>
      </c>
      <c r="BV54" s="84">
        <v>-0.01378799</v>
      </c>
      <c r="BW54" s="84">
        <v>-0.01671803</v>
      </c>
      <c r="BX54" s="84">
        <v>-0.006926805</v>
      </c>
      <c r="BY54" s="84">
        <v>0.009627747</v>
      </c>
      <c r="BZ54" s="85">
        <v>-0.004585723</v>
      </c>
      <c r="CA54" s="86"/>
      <c r="CB54" s="87" t="s">
        <v>102</v>
      </c>
      <c r="CC54" s="84">
        <v>-0.004864358</v>
      </c>
      <c r="CD54" s="84">
        <v>-0.008346807</v>
      </c>
      <c r="CE54" s="84">
        <v>-0.009278356</v>
      </c>
      <c r="CF54" s="84">
        <v>-0.006892007</v>
      </c>
      <c r="CG54" s="84">
        <v>-0.006534729</v>
      </c>
      <c r="CH54" s="84">
        <v>-0.001000388</v>
      </c>
      <c r="CI54" s="84">
        <v>-0.002687592</v>
      </c>
      <c r="CJ54" s="84">
        <v>-0.009340178</v>
      </c>
      <c r="CK54" s="84">
        <v>-0.01103305</v>
      </c>
      <c r="CL54" s="84">
        <v>-0.0008693976</v>
      </c>
      <c r="CM54" s="84">
        <v>0.0007018109</v>
      </c>
      <c r="CN54" s="84">
        <v>-0.0167563</v>
      </c>
      <c r="CO54" s="84">
        <v>-0.02158184</v>
      </c>
      <c r="CP54" s="84">
        <v>-0.01245138</v>
      </c>
      <c r="CQ54" s="84">
        <v>0.00325366</v>
      </c>
      <c r="CR54" s="84">
        <v>0.003001628</v>
      </c>
      <c r="CS54" s="84">
        <v>-0.004568901</v>
      </c>
      <c r="CT54" s="84">
        <v>-0.01104119</v>
      </c>
      <c r="CU54" s="84">
        <v>-0.008669181</v>
      </c>
      <c r="CV54" s="84">
        <v>-0.001153495</v>
      </c>
      <c r="CW54" s="85">
        <v>-0.006648777</v>
      </c>
    </row>
    <row r="55" spans="1:101" s="9" customFormat="1" ht="13.5" thickBot="1">
      <c r="A55" s="88" t="s">
        <v>104</v>
      </c>
      <c r="B55" s="61"/>
      <c r="C55" s="61"/>
      <c r="D55" s="61"/>
      <c r="E55" s="61"/>
      <c r="F55" s="61"/>
      <c r="G55" s="61"/>
      <c r="H55" s="85"/>
      <c r="I55" s="86"/>
      <c r="J55" s="90" t="s">
        <v>104</v>
      </c>
      <c r="K55" s="61"/>
      <c r="L55" s="61"/>
      <c r="M55" s="61"/>
      <c r="N55" s="61"/>
      <c r="O55" s="61"/>
      <c r="P55" s="61"/>
      <c r="Q55" s="89"/>
      <c r="S55" s="1"/>
      <c r="T55" s="1"/>
      <c r="U55" s="1"/>
      <c r="V55" s="1"/>
      <c r="W55" s="1"/>
      <c r="BE55" s="77" t="s">
        <v>103</v>
      </c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85"/>
      <c r="CA55" s="86"/>
      <c r="CB55" s="87" t="s">
        <v>103</v>
      </c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85"/>
    </row>
    <row r="56" spans="1:101" s="9" customFormat="1" ht="13.5" thickBot="1">
      <c r="A56" s="94" t="s">
        <v>105</v>
      </c>
      <c r="B56" s="96">
        <v>-9.150759E-05</v>
      </c>
      <c r="C56" s="96">
        <v>-0.0001674382</v>
      </c>
      <c r="D56" s="96">
        <v>7.622455E-05</v>
      </c>
      <c r="E56" s="96">
        <v>-8.037245E-05</v>
      </c>
      <c r="F56" s="96">
        <v>0.0001965258</v>
      </c>
      <c r="G56" s="96">
        <v>0.0004321238</v>
      </c>
      <c r="H56" s="97">
        <v>0</v>
      </c>
      <c r="J56" s="94" t="s">
        <v>105</v>
      </c>
      <c r="K56" s="96">
        <v>6.202573E-05</v>
      </c>
      <c r="L56" s="96">
        <v>-0.0001586704</v>
      </c>
      <c r="M56" s="96">
        <v>6.223129E-05</v>
      </c>
      <c r="N56" s="96">
        <v>0.0002338572</v>
      </c>
      <c r="O56" s="96">
        <v>-0.0002327372</v>
      </c>
      <c r="P56" s="96">
        <v>0.0002253624</v>
      </c>
      <c r="Q56" s="97">
        <v>0.0001197864</v>
      </c>
      <c r="S56" s="1"/>
      <c r="T56" s="1"/>
      <c r="U56" s="1"/>
      <c r="V56" s="1"/>
      <c r="W56" s="1"/>
      <c r="BE56" s="88" t="s">
        <v>104</v>
      </c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85"/>
      <c r="CA56" s="86"/>
      <c r="CB56" s="90" t="s">
        <v>104</v>
      </c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89"/>
    </row>
    <row r="57" spans="1:101" s="9" customFormat="1" ht="13.5" thickBot="1">
      <c r="A57" s="94" t="s">
        <v>106</v>
      </c>
      <c r="B57" s="100">
        <v>0.0001805328</v>
      </c>
      <c r="C57" s="100">
        <v>-4.18172E-05</v>
      </c>
      <c r="D57" s="100">
        <v>0</v>
      </c>
      <c r="E57" s="100">
        <v>-6.477861E-05</v>
      </c>
      <c r="F57" s="100">
        <v>0.0001334758</v>
      </c>
      <c r="G57" s="100">
        <v>-0.0001525729</v>
      </c>
      <c r="H57" s="101">
        <v>0.000928946</v>
      </c>
      <c r="J57" s="94" t="s">
        <v>106</v>
      </c>
      <c r="K57" s="100">
        <v>0</v>
      </c>
      <c r="L57" s="100">
        <v>0.0001005886</v>
      </c>
      <c r="M57" s="100">
        <v>7.906692E-05</v>
      </c>
      <c r="N57" s="100">
        <v>1.625251E-05</v>
      </c>
      <c r="O57" s="100">
        <v>-4.273719E-05</v>
      </c>
      <c r="P57" s="100">
        <v>-6.601894E-05</v>
      </c>
      <c r="Q57" s="101">
        <v>0.0009927753</v>
      </c>
      <c r="S57" s="1"/>
      <c r="T57" s="1"/>
      <c r="U57" s="1"/>
      <c r="V57" s="1"/>
      <c r="W57" s="1"/>
      <c r="BE57" s="94" t="s">
        <v>105</v>
      </c>
      <c r="BF57" s="95">
        <v>-0.0001929608</v>
      </c>
      <c r="BG57" s="96">
        <v>-2.52972E-05</v>
      </c>
      <c r="BH57" s="96">
        <v>-9.150759E-05</v>
      </c>
      <c r="BI57" s="96">
        <v>-0.0001060359</v>
      </c>
      <c r="BJ57" s="96">
        <v>-0.000102051</v>
      </c>
      <c r="BK57" s="96">
        <v>-0.0001674382</v>
      </c>
      <c r="BL57" s="96">
        <v>-0.0001594001</v>
      </c>
      <c r="BM57" s="96">
        <v>9.94501E-05</v>
      </c>
      <c r="BN57" s="96">
        <v>7.622455E-05</v>
      </c>
      <c r="BO57" s="96">
        <v>-0.0001746315</v>
      </c>
      <c r="BP57" s="96">
        <v>-0.0001715626</v>
      </c>
      <c r="BQ57" s="96">
        <v>-8.037245E-05</v>
      </c>
      <c r="BR57" s="96">
        <v>0.0001064177</v>
      </c>
      <c r="BS57" s="96">
        <v>0.0002399611</v>
      </c>
      <c r="BT57" s="96">
        <v>0.0001965258</v>
      </c>
      <c r="BU57" s="96">
        <v>-1.167092E-05</v>
      </c>
      <c r="BV57" s="96">
        <v>0.0002580813</v>
      </c>
      <c r="BW57" s="96">
        <v>0.0004321238</v>
      </c>
      <c r="BX57" s="96">
        <v>0.0001053947</v>
      </c>
      <c r="BY57" s="96">
        <v>-0.0002855174</v>
      </c>
      <c r="BZ57" s="97">
        <v>0</v>
      </c>
      <c r="CB57" s="94" t="s">
        <v>105</v>
      </c>
      <c r="CC57" s="95">
        <v>1.487412E-05</v>
      </c>
      <c r="CD57" s="96">
        <v>0.0001126104</v>
      </c>
      <c r="CE57" s="96">
        <v>6.202573E-05</v>
      </c>
      <c r="CF57" s="96">
        <v>5.218308E-05</v>
      </c>
      <c r="CG57" s="96">
        <v>6.020411E-05</v>
      </c>
      <c r="CH57" s="96">
        <v>-0.0001586704</v>
      </c>
      <c r="CI57" s="96">
        <v>-0.0001338312</v>
      </c>
      <c r="CJ57" s="96">
        <v>8.506211E-05</v>
      </c>
      <c r="CK57" s="96">
        <v>6.223129E-05</v>
      </c>
      <c r="CL57" s="96">
        <v>-0.0002230007</v>
      </c>
      <c r="CM57" s="96">
        <v>-0.0002171127</v>
      </c>
      <c r="CN57" s="96">
        <v>0.0002338572</v>
      </c>
      <c r="CO57" s="96">
        <v>0.0003830894</v>
      </c>
      <c r="CP57" s="96">
        <v>0.0001724971</v>
      </c>
      <c r="CQ57" s="96">
        <v>-0.0002327372</v>
      </c>
      <c r="CR57" s="96">
        <v>-0.0003489453</v>
      </c>
      <c r="CS57" s="96">
        <v>-3.341365E-05</v>
      </c>
      <c r="CT57" s="96">
        <v>0.0002253624</v>
      </c>
      <c r="CU57" s="96">
        <v>1.342763E-05</v>
      </c>
      <c r="CV57" s="98">
        <v>-0.0002177026</v>
      </c>
      <c r="CW57" s="97">
        <v>0.0001197864</v>
      </c>
    </row>
    <row r="58" spans="1:129" s="9" customFormat="1" ht="13.5" thickBot="1">
      <c r="A58" s="172" t="s">
        <v>107</v>
      </c>
      <c r="B58" s="173"/>
      <c r="C58" s="106">
        <v>14.411273</v>
      </c>
      <c r="D58" s="107"/>
      <c r="S58" s="1"/>
      <c r="T58" s="1"/>
      <c r="U58" s="1"/>
      <c r="V58" s="1"/>
      <c r="W58" s="1"/>
      <c r="BC58" s="172" t="s">
        <v>107</v>
      </c>
      <c r="BD58" s="174"/>
      <c r="BE58" s="106">
        <v>14.41202</v>
      </c>
      <c r="BF58" s="107"/>
      <c r="CG58" s="94" t="s">
        <v>106</v>
      </c>
      <c r="CH58" s="99">
        <v>0.0002175075</v>
      </c>
      <c r="CI58" s="100">
        <v>-3.695757E-05</v>
      </c>
      <c r="CJ58" s="100">
        <v>0.0001805328</v>
      </c>
      <c r="CK58" s="100">
        <v>5.16927E-05</v>
      </c>
      <c r="CL58" s="100">
        <v>-0.00022428</v>
      </c>
      <c r="CM58" s="100">
        <v>-4.18172E-05</v>
      </c>
      <c r="CN58" s="100">
        <v>9.47436E-05</v>
      </c>
      <c r="CO58" s="100">
        <v>-0.0001212557</v>
      </c>
      <c r="CP58" s="100">
        <v>0</v>
      </c>
      <c r="CQ58" s="100">
        <v>0</v>
      </c>
      <c r="CR58" s="100">
        <v>1.648933E-05</v>
      </c>
      <c r="CS58" s="100">
        <v>-6.477861E-05</v>
      </c>
      <c r="CT58" s="100">
        <v>-6.537545E-05</v>
      </c>
      <c r="CU58" s="100">
        <v>1.309844E-05</v>
      </c>
      <c r="CV58" s="100">
        <v>0.0001334758</v>
      </c>
      <c r="CW58" s="100">
        <v>-0.0002718541</v>
      </c>
      <c r="CX58" s="100">
        <v>-6.232663E-05</v>
      </c>
      <c r="CY58" s="100">
        <v>-0.0001525729</v>
      </c>
      <c r="CZ58" s="100">
        <v>7.247989E-05</v>
      </c>
      <c r="DA58" s="100">
        <v>0.0008578971</v>
      </c>
      <c r="DB58" s="101">
        <v>0.000928946</v>
      </c>
      <c r="DD58" s="94" t="s">
        <v>106</v>
      </c>
      <c r="DE58" s="102">
        <v>0.0002587518</v>
      </c>
      <c r="DF58" s="103">
        <v>-0.000137876</v>
      </c>
      <c r="DG58" s="100">
        <v>0</v>
      </c>
      <c r="DH58" s="100">
        <v>-9.357943E-05</v>
      </c>
      <c r="DI58" s="100">
        <v>-0.0001412566</v>
      </c>
      <c r="DJ58" s="100">
        <v>0.0001005886</v>
      </c>
      <c r="DK58" s="100">
        <v>0.0001214273</v>
      </c>
      <c r="DL58" s="100">
        <v>0</v>
      </c>
      <c r="DM58" s="100">
        <v>7.906692E-05</v>
      </c>
      <c r="DN58" s="100">
        <v>7.739854E-05</v>
      </c>
      <c r="DO58" s="100">
        <v>0.0001138047</v>
      </c>
      <c r="DP58" s="100">
        <v>1.625251E-05</v>
      </c>
      <c r="DQ58" s="100">
        <v>0</v>
      </c>
      <c r="DR58" s="100">
        <v>-6.458708E-05</v>
      </c>
      <c r="DS58" s="100">
        <v>-4.273719E-05</v>
      </c>
      <c r="DT58" s="100">
        <v>-0.0003984181</v>
      </c>
      <c r="DU58" s="100">
        <v>-8.516962E-05</v>
      </c>
      <c r="DV58" s="100">
        <v>-6.601894E-05</v>
      </c>
      <c r="DW58" s="100">
        <v>1.36268E-05</v>
      </c>
      <c r="DX58" s="104">
        <v>0.0007800112</v>
      </c>
      <c r="DY58" s="101">
        <v>0.0009927753</v>
      </c>
    </row>
    <row r="59" spans="1:111" s="9" customFormat="1" ht="12.75">
      <c r="A59" s="166" t="s">
        <v>108</v>
      </c>
      <c r="B59" s="167"/>
      <c r="C59" s="108">
        <f>AVERAGE(B19:G19)/C61*1000</f>
        <v>587.1721833333334</v>
      </c>
      <c r="D59" s="8"/>
      <c r="S59" s="1"/>
      <c r="T59" s="1"/>
      <c r="U59" s="1"/>
      <c r="V59" s="1"/>
      <c r="W59" s="1"/>
      <c r="BC59" s="166" t="s">
        <v>108</v>
      </c>
      <c r="BD59" s="167"/>
      <c r="BE59" s="108">
        <f>AVERAGE(K19:P19)/BE61*1000</f>
        <v>587.1888833333333</v>
      </c>
      <c r="BF59" s="8"/>
      <c r="CG59" s="172" t="s">
        <v>107</v>
      </c>
      <c r="CH59" s="173"/>
      <c r="CI59" s="106">
        <v>14.411273</v>
      </c>
      <c r="CJ59" s="107"/>
      <c r="DD59" s="172" t="s">
        <v>107</v>
      </c>
      <c r="DE59" s="174"/>
      <c r="DF59" s="106">
        <v>14.41202</v>
      </c>
      <c r="DG59" s="107"/>
    </row>
    <row r="60" spans="1:111" s="9" customFormat="1" ht="12.75">
      <c r="A60" s="168" t="s">
        <v>109</v>
      </c>
      <c r="B60" s="169"/>
      <c r="C60" s="85">
        <f>'[1]Work sheet'!P35</f>
        <v>0.018953658168176808</v>
      </c>
      <c r="D60" s="86"/>
      <c r="E60" s="86"/>
      <c r="S60" s="114"/>
      <c r="T60" s="114"/>
      <c r="U60" s="114"/>
      <c r="V60" s="114"/>
      <c r="W60" s="114"/>
      <c r="BC60" s="168" t="s">
        <v>109</v>
      </c>
      <c r="BD60" s="169"/>
      <c r="BE60" s="85">
        <f>'[1]Work sheet'!Q35</f>
        <v>0.020190496888953288</v>
      </c>
      <c r="CG60" s="166" t="s">
        <v>108</v>
      </c>
      <c r="CH60" s="167"/>
      <c r="CI60" s="108">
        <f>AVERAGE(BG20:BX20)/BL62*1000</f>
        <v>587.2078833333334</v>
      </c>
      <c r="CJ60" s="8"/>
      <c r="DD60" s="166" t="s">
        <v>108</v>
      </c>
      <c r="DE60" s="167"/>
      <c r="DF60" s="108">
        <f>AVERAGE(CD20:CU20)/CI62*1000</f>
        <v>587.2031444444443</v>
      </c>
      <c r="DG60" s="8"/>
    </row>
    <row r="61" spans="1:110" s="9" customFormat="1" ht="13.5" thickBot="1">
      <c r="A61" s="162" t="s">
        <v>110</v>
      </c>
      <c r="B61" s="163"/>
      <c r="C61" s="109">
        <f>C12</f>
        <v>10</v>
      </c>
      <c r="D61" s="110"/>
      <c r="E61" s="110"/>
      <c r="F61" s="110"/>
      <c r="G61" s="110"/>
      <c r="H61" s="110"/>
      <c r="I61" s="110"/>
      <c r="J61" s="110"/>
      <c r="S61" s="114"/>
      <c r="T61" s="114"/>
      <c r="U61" s="114"/>
      <c r="V61" s="114"/>
      <c r="W61" s="114"/>
      <c r="BC61" s="162" t="s">
        <v>110</v>
      </c>
      <c r="BD61" s="163"/>
      <c r="BE61" s="111">
        <f>O12</f>
        <v>10</v>
      </c>
      <c r="BF61" s="86"/>
      <c r="CG61" s="168" t="s">
        <v>109</v>
      </c>
      <c r="CH61" s="169"/>
      <c r="CI61" s="85">
        <f>'[1]Work sheet'!BQ36</f>
        <v>0</v>
      </c>
      <c r="CJ61" s="86"/>
      <c r="CK61" s="86"/>
      <c r="DD61" s="168" t="s">
        <v>109</v>
      </c>
      <c r="DE61" s="169"/>
      <c r="DF61" s="85">
        <f>'[1]Work sheet'!BR36</f>
        <v>0</v>
      </c>
    </row>
    <row r="62" spans="2:88" s="9" customFormat="1" ht="13.5" thickBot="1">
      <c r="B62" s="110"/>
      <c r="C62" s="110"/>
      <c r="D62" s="110"/>
      <c r="E62" s="110"/>
      <c r="F62" s="110"/>
      <c r="G62" s="110"/>
      <c r="H62" s="110"/>
      <c r="I62" s="110"/>
      <c r="J62" s="110"/>
      <c r="S62" s="114"/>
      <c r="T62" s="114"/>
      <c r="U62" s="114"/>
      <c r="V62" s="114"/>
      <c r="W62" s="114"/>
      <c r="BJ62" s="162" t="s">
        <v>110</v>
      </c>
      <c r="BK62" s="163"/>
      <c r="BL62" s="109">
        <f>BL13</f>
        <v>10</v>
      </c>
      <c r="BM62" s="110"/>
      <c r="BN62" s="110"/>
      <c r="BO62" s="110"/>
      <c r="BP62" s="110"/>
      <c r="BQ62" s="110"/>
      <c r="BR62" s="110"/>
      <c r="BS62" s="110"/>
      <c r="CG62" s="162" t="s">
        <v>110</v>
      </c>
      <c r="CH62" s="163"/>
      <c r="CI62" s="111">
        <f>BX13</f>
        <v>10</v>
      </c>
      <c r="CJ62" s="86"/>
    </row>
    <row r="63" spans="19:23" s="9" customFormat="1" ht="12.75">
      <c r="S63" s="114"/>
      <c r="T63" s="114"/>
      <c r="U63" s="114"/>
      <c r="V63" s="114"/>
      <c r="W63" s="114"/>
    </row>
    <row r="64" spans="19:23" s="9" customFormat="1" ht="12.75">
      <c r="S64" s="114"/>
      <c r="T64" s="114"/>
      <c r="U64" s="114"/>
      <c r="V64" s="114"/>
      <c r="W64" s="114"/>
    </row>
    <row r="65" spans="19:23" ht="12.75">
      <c r="S65" s="114"/>
      <c r="T65" s="114"/>
      <c r="U65" s="114"/>
      <c r="V65" s="114"/>
      <c r="W65" s="114"/>
    </row>
    <row r="66" spans="19:23" ht="12.75">
      <c r="S66" s="114"/>
      <c r="T66" s="114"/>
      <c r="U66" s="114"/>
      <c r="V66" s="114"/>
      <c r="W66" s="114"/>
    </row>
    <row r="67" spans="19:23" ht="12.75">
      <c r="S67" s="114"/>
      <c r="T67" s="114"/>
      <c r="U67" s="114"/>
      <c r="V67" s="114"/>
      <c r="W67" s="114"/>
    </row>
    <row r="68" spans="19:23" ht="12.75">
      <c r="S68" s="114"/>
      <c r="T68" s="114"/>
      <c r="U68" s="114"/>
      <c r="V68" s="114"/>
      <c r="W68" s="114"/>
    </row>
    <row r="69" spans="19:23" ht="12.75">
      <c r="S69" s="114"/>
      <c r="T69" s="114"/>
      <c r="U69" s="114"/>
      <c r="V69" s="114"/>
      <c r="W69" s="114"/>
    </row>
    <row r="70" spans="19:23" ht="12.75">
      <c r="S70" s="114"/>
      <c r="T70" s="114"/>
      <c r="U70" s="114"/>
      <c r="V70" s="114"/>
      <c r="W70" s="114"/>
    </row>
    <row r="71" spans="19:23" ht="12.75">
      <c r="S71" s="114"/>
      <c r="T71" s="114"/>
      <c r="U71" s="114"/>
      <c r="V71" s="114"/>
      <c r="W71" s="114"/>
    </row>
    <row r="72" spans="19:23" ht="12.75">
      <c r="S72" s="114"/>
      <c r="T72" s="114"/>
      <c r="U72" s="114"/>
      <c r="V72" s="114"/>
      <c r="W72" s="114"/>
    </row>
    <row r="73" spans="19:23" ht="12.75">
      <c r="S73" s="114"/>
      <c r="T73" s="114"/>
      <c r="U73" s="114"/>
      <c r="V73" s="114"/>
      <c r="W73" s="114"/>
    </row>
    <row r="74" spans="19:23" ht="12.75">
      <c r="S74" s="114"/>
      <c r="T74" s="114"/>
      <c r="U74" s="114"/>
      <c r="V74" s="114"/>
      <c r="W74" s="114"/>
    </row>
    <row r="77" spans="19:23" ht="12.75">
      <c r="S77" s="114"/>
      <c r="T77" s="114"/>
      <c r="U77" s="114"/>
      <c r="V77" s="114"/>
      <c r="W77" s="114"/>
    </row>
    <row r="78" spans="19:23" ht="12.75">
      <c r="S78" s="114"/>
      <c r="T78" s="114"/>
      <c r="U78" s="114"/>
      <c r="V78" s="114"/>
      <c r="W78" s="114"/>
    </row>
    <row r="79" spans="19:23" ht="12.75">
      <c r="S79" s="114"/>
      <c r="T79" s="114"/>
      <c r="U79" s="114"/>
      <c r="V79" s="114"/>
      <c r="W79" s="114"/>
    </row>
    <row r="80" spans="19:23" ht="12.75">
      <c r="S80" s="114"/>
      <c r="T80" s="114"/>
      <c r="U80" s="114"/>
      <c r="V80" s="114"/>
      <c r="W80" s="114"/>
    </row>
    <row r="81" spans="19:23" ht="12.75">
      <c r="S81" s="114"/>
      <c r="T81" s="114"/>
      <c r="U81" s="114"/>
      <c r="V81" s="114"/>
      <c r="W81" s="114"/>
    </row>
    <row r="82" spans="19:23" ht="12.75">
      <c r="S82" s="114"/>
      <c r="T82" s="114"/>
      <c r="U82" s="114"/>
      <c r="V82" s="114"/>
      <c r="W82" s="114"/>
    </row>
    <row r="83" spans="19:23" ht="12.75">
      <c r="S83" s="114"/>
      <c r="T83" s="114"/>
      <c r="U83" s="114"/>
      <c r="V83" s="114"/>
      <c r="W83" s="114"/>
    </row>
    <row r="84" spans="19:23" ht="12.75">
      <c r="S84" s="114"/>
      <c r="T84" s="114"/>
      <c r="U84" s="114"/>
      <c r="V84" s="114"/>
      <c r="W84" s="114"/>
    </row>
    <row r="85" spans="19:23" ht="12.75">
      <c r="S85" s="114"/>
      <c r="T85" s="114"/>
      <c r="U85" s="114"/>
      <c r="V85" s="114"/>
      <c r="W85" s="114"/>
    </row>
    <row r="86" spans="19:23" ht="12.75">
      <c r="S86" s="114"/>
      <c r="T86" s="114"/>
      <c r="U86" s="114"/>
      <c r="V86" s="114"/>
      <c r="W86" s="114"/>
    </row>
    <row r="87" spans="19:23" ht="12.75">
      <c r="S87" s="114"/>
      <c r="T87" s="114"/>
      <c r="U87" s="114"/>
      <c r="V87" s="114"/>
      <c r="W87" s="114"/>
    </row>
    <row r="88" spans="19:23" ht="12.75">
      <c r="S88" s="114"/>
      <c r="T88" s="114"/>
      <c r="U88" s="114"/>
      <c r="V88" s="114"/>
      <c r="W88" s="114"/>
    </row>
    <row r="89" spans="19:23" ht="12.75">
      <c r="S89" s="114"/>
      <c r="T89" s="114"/>
      <c r="U89" s="114"/>
      <c r="V89" s="114"/>
      <c r="W89" s="114"/>
    </row>
    <row r="90" spans="19:23" ht="12.75">
      <c r="S90" s="114"/>
      <c r="T90" s="114"/>
      <c r="U90" s="114"/>
      <c r="V90" s="114"/>
      <c r="W90" s="114"/>
    </row>
    <row r="91" spans="19:23" ht="12.75">
      <c r="S91" s="114"/>
      <c r="T91" s="114"/>
      <c r="U91" s="114"/>
      <c r="V91" s="114"/>
      <c r="W91" s="114"/>
    </row>
  </sheetData>
  <sheetProtection/>
  <mergeCells count="210">
    <mergeCell ref="M5:O5"/>
    <mergeCell ref="C1:K1"/>
    <mergeCell ref="C2:E2"/>
    <mergeCell ref="C4:E4"/>
    <mergeCell ref="I2:K2"/>
    <mergeCell ref="F2:H2"/>
    <mergeCell ref="C3:K3"/>
    <mergeCell ref="F4:H4"/>
    <mergeCell ref="I4:K4"/>
    <mergeCell ref="C5:E5"/>
    <mergeCell ref="A1:B1"/>
    <mergeCell ref="A2:B2"/>
    <mergeCell ref="A4:B4"/>
    <mergeCell ref="A3:B3"/>
    <mergeCell ref="P4:R4"/>
    <mergeCell ref="P5:R5"/>
    <mergeCell ref="F16:H16"/>
    <mergeCell ref="I16:K16"/>
    <mergeCell ref="M8:W8"/>
    <mergeCell ref="R9:T9"/>
    <mergeCell ref="U9:W9"/>
    <mergeCell ref="O9:Q9"/>
    <mergeCell ref="M9:N9"/>
    <mergeCell ref="M4:O4"/>
    <mergeCell ref="A58:B58"/>
    <mergeCell ref="A15:B15"/>
    <mergeCell ref="A6:B6"/>
    <mergeCell ref="A5:B5"/>
    <mergeCell ref="A13:B13"/>
    <mergeCell ref="A16:B16"/>
    <mergeCell ref="A17:B17"/>
    <mergeCell ref="A12:B12"/>
    <mergeCell ref="A11:B11"/>
    <mergeCell ref="A14:B14"/>
    <mergeCell ref="C17:E17"/>
    <mergeCell ref="BC58:BD58"/>
    <mergeCell ref="I17:K17"/>
    <mergeCell ref="M14:N14"/>
    <mergeCell ref="O14:Q14"/>
    <mergeCell ref="R14:T14"/>
    <mergeCell ref="U14:W14"/>
    <mergeCell ref="M15:N15"/>
    <mergeCell ref="C16:E16"/>
    <mergeCell ref="S19:T19"/>
    <mergeCell ref="I6:K6"/>
    <mergeCell ref="I5:K5"/>
    <mergeCell ref="I14:K14"/>
    <mergeCell ref="F17:H17"/>
    <mergeCell ref="F15:H15"/>
    <mergeCell ref="I15:K15"/>
    <mergeCell ref="I12:K12"/>
    <mergeCell ref="F13:H13"/>
    <mergeCell ref="I10:K10"/>
    <mergeCell ref="F5:H5"/>
    <mergeCell ref="F6:H6"/>
    <mergeCell ref="A8:K8"/>
    <mergeCell ref="A9:B9"/>
    <mergeCell ref="C13:E13"/>
    <mergeCell ref="A10:B10"/>
    <mergeCell ref="I13:K13"/>
    <mergeCell ref="C6:E6"/>
    <mergeCell ref="C10:E10"/>
    <mergeCell ref="C12:E12"/>
    <mergeCell ref="F10:H10"/>
    <mergeCell ref="C15:E15"/>
    <mergeCell ref="C9:E9"/>
    <mergeCell ref="F9:H9"/>
    <mergeCell ref="I9:K9"/>
    <mergeCell ref="I11:K11"/>
    <mergeCell ref="F14:H14"/>
    <mergeCell ref="C14:E14"/>
    <mergeCell ref="C11:E11"/>
    <mergeCell ref="F11:H11"/>
    <mergeCell ref="F12:H12"/>
    <mergeCell ref="O10:Q10"/>
    <mergeCell ref="R10:T10"/>
    <mergeCell ref="U10:W10"/>
    <mergeCell ref="M11:N11"/>
    <mergeCell ref="O11:Q11"/>
    <mergeCell ref="R11:T11"/>
    <mergeCell ref="U11:W11"/>
    <mergeCell ref="M10:N10"/>
    <mergeCell ref="M12:N12"/>
    <mergeCell ref="O12:Q12"/>
    <mergeCell ref="R12:T12"/>
    <mergeCell ref="U12:W12"/>
    <mergeCell ref="M13:N13"/>
    <mergeCell ref="O13:Q13"/>
    <mergeCell ref="R13:T13"/>
    <mergeCell ref="U13:W13"/>
    <mergeCell ref="O15:Q15"/>
    <mergeCell ref="R15:T15"/>
    <mergeCell ref="U15:W15"/>
    <mergeCell ref="M16:N16"/>
    <mergeCell ref="O16:Q16"/>
    <mergeCell ref="R16:T16"/>
    <mergeCell ref="U16:W16"/>
    <mergeCell ref="BC60:BD60"/>
    <mergeCell ref="M17:N17"/>
    <mergeCell ref="O17:Q17"/>
    <mergeCell ref="R17:T17"/>
    <mergeCell ref="U17:W17"/>
    <mergeCell ref="V19:W19"/>
    <mergeCell ref="BO5:BQ5"/>
    <mergeCell ref="BR5:BT5"/>
    <mergeCell ref="BJ2:BK2"/>
    <mergeCell ref="BL2:BT2"/>
    <mergeCell ref="BJ3:BK3"/>
    <mergeCell ref="BL3:BN3"/>
    <mergeCell ref="BO3:BQ3"/>
    <mergeCell ref="BR3:BT3"/>
    <mergeCell ref="BJ4:BK4"/>
    <mergeCell ref="BL4:BT4"/>
    <mergeCell ref="BV5:BX5"/>
    <mergeCell ref="BY5:CA5"/>
    <mergeCell ref="BJ6:BK6"/>
    <mergeCell ref="BL6:BN6"/>
    <mergeCell ref="BO6:BQ6"/>
    <mergeCell ref="BR6:BT6"/>
    <mergeCell ref="BV6:BX6"/>
    <mergeCell ref="BY6:CA6"/>
    <mergeCell ref="BJ5:BK5"/>
    <mergeCell ref="BL5:BN5"/>
    <mergeCell ref="BJ7:BK7"/>
    <mergeCell ref="BL7:BN7"/>
    <mergeCell ref="BO7:BQ7"/>
    <mergeCell ref="BR7:BT7"/>
    <mergeCell ref="BJ9:BT9"/>
    <mergeCell ref="BV9:CF9"/>
    <mergeCell ref="BJ10:BK10"/>
    <mergeCell ref="BL10:BN10"/>
    <mergeCell ref="BO10:BQ10"/>
    <mergeCell ref="BR10:BT10"/>
    <mergeCell ref="BV10:BW10"/>
    <mergeCell ref="BX10:BZ10"/>
    <mergeCell ref="CA10:CC10"/>
    <mergeCell ref="CD10:CF10"/>
    <mergeCell ref="BJ11:BK11"/>
    <mergeCell ref="BL11:BN11"/>
    <mergeCell ref="BO11:BQ11"/>
    <mergeCell ref="BR11:BT11"/>
    <mergeCell ref="BV11:BW11"/>
    <mergeCell ref="BX11:BZ11"/>
    <mergeCell ref="CA11:CC11"/>
    <mergeCell ref="CD11:CF11"/>
    <mergeCell ref="BJ12:BK12"/>
    <mergeCell ref="BL12:BN12"/>
    <mergeCell ref="BO12:BQ12"/>
    <mergeCell ref="BR12:BT12"/>
    <mergeCell ref="BV12:BW12"/>
    <mergeCell ref="BX12:BZ12"/>
    <mergeCell ref="CA12:CC12"/>
    <mergeCell ref="CD12:CF12"/>
    <mergeCell ref="BJ13:BK13"/>
    <mergeCell ref="BL13:BN13"/>
    <mergeCell ref="BO13:BQ13"/>
    <mergeCell ref="BR13:BT13"/>
    <mergeCell ref="BV13:BW13"/>
    <mergeCell ref="BX13:BZ13"/>
    <mergeCell ref="CA13:CC13"/>
    <mergeCell ref="CD13:CF13"/>
    <mergeCell ref="BJ14:BK14"/>
    <mergeCell ref="BL14:BN14"/>
    <mergeCell ref="BO14:BQ14"/>
    <mergeCell ref="BR14:BT14"/>
    <mergeCell ref="BV14:BW14"/>
    <mergeCell ref="BX14:BZ14"/>
    <mergeCell ref="CA14:CC14"/>
    <mergeCell ref="CD14:CF14"/>
    <mergeCell ref="BJ15:BK15"/>
    <mergeCell ref="BL15:BN15"/>
    <mergeCell ref="BO15:BQ15"/>
    <mergeCell ref="BR15:BT15"/>
    <mergeCell ref="BV15:BW15"/>
    <mergeCell ref="BX15:BZ15"/>
    <mergeCell ref="CA15:CC15"/>
    <mergeCell ref="CD15:CF15"/>
    <mergeCell ref="BJ16:BK16"/>
    <mergeCell ref="BL16:BN16"/>
    <mergeCell ref="BO16:BQ16"/>
    <mergeCell ref="BR16:BT16"/>
    <mergeCell ref="BV16:BW16"/>
    <mergeCell ref="BX16:BZ16"/>
    <mergeCell ref="CA16:CC16"/>
    <mergeCell ref="CD16:CF16"/>
    <mergeCell ref="BJ17:BK17"/>
    <mergeCell ref="BL17:BN17"/>
    <mergeCell ref="BO17:BQ17"/>
    <mergeCell ref="BR17:BT17"/>
    <mergeCell ref="BV17:BW17"/>
    <mergeCell ref="BX17:BZ17"/>
    <mergeCell ref="CA17:CC17"/>
    <mergeCell ref="CD17:CF17"/>
    <mergeCell ref="DD60:DE60"/>
    <mergeCell ref="CG61:CH61"/>
    <mergeCell ref="DD61:DE61"/>
    <mergeCell ref="BF19:BY19"/>
    <mergeCell ref="CC19:CV19"/>
    <mergeCell ref="CG59:CH59"/>
    <mergeCell ref="DD59:DE59"/>
    <mergeCell ref="BJ62:BK62"/>
    <mergeCell ref="CG62:CH62"/>
    <mergeCell ref="A18:H18"/>
    <mergeCell ref="J18:Q18"/>
    <mergeCell ref="CG60:CH60"/>
    <mergeCell ref="A61:B61"/>
    <mergeCell ref="BC61:BD61"/>
    <mergeCell ref="A60:B60"/>
    <mergeCell ref="A59:B59"/>
    <mergeCell ref="BC59:BD59"/>
  </mergeCells>
  <printOptions/>
  <pageMargins left="0.75" right="0.75" top="1" bottom="1" header="0.5" footer="0.5"/>
  <pageSetup fitToHeight="1" fitToWidth="1" horizontalDpi="300" verticalDpi="300" orientation="landscape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93"/>
  <sheetViews>
    <sheetView zoomScale="75" zoomScaleNormal="75" workbookViewId="0" topLeftCell="A4">
      <selection activeCell="H48" sqref="H48"/>
    </sheetView>
  </sheetViews>
  <sheetFormatPr defaultColWidth="9.140625" defaultRowHeight="12.75"/>
  <cols>
    <col min="1" max="1" width="15.28125" style="1" customWidth="1"/>
    <col min="2" max="2" width="9.57421875" style="1" customWidth="1"/>
    <col min="3" max="3" width="11.7109375" style="1" bestFit="1" customWidth="1"/>
    <col min="4" max="7" width="10.57421875" style="1" bestFit="1" customWidth="1"/>
    <col min="8" max="8" width="9.7109375" style="1" bestFit="1" customWidth="1"/>
    <col min="9" max="10" width="10.421875" style="1" bestFit="1" customWidth="1"/>
    <col min="11" max="12" width="10.57421875" style="1" bestFit="1" customWidth="1"/>
    <col min="13" max="14" width="10.421875" style="1" bestFit="1" customWidth="1"/>
    <col min="15" max="17" width="10.57421875" style="1" bestFit="1" customWidth="1"/>
    <col min="18" max="19" width="9.57421875" style="1" bestFit="1" customWidth="1"/>
    <col min="20" max="21" width="10.421875" style="1" bestFit="1" customWidth="1"/>
    <col min="22" max="22" width="13.28125" style="1" bestFit="1" customWidth="1"/>
    <col min="23" max="16384" width="9.140625" style="1" customWidth="1"/>
  </cols>
  <sheetData>
    <row r="1" spans="1:11" ht="13.5" thickBot="1">
      <c r="A1" s="215" t="s">
        <v>0</v>
      </c>
      <c r="B1" s="170"/>
      <c r="C1" s="216" t="str">
        <f>C2&amp;"-0"&amp;I2&amp;"_cc.xls"</f>
        <v>HCMB__A001-02000123_cc.xls</v>
      </c>
      <c r="D1" s="216"/>
      <c r="E1" s="216"/>
      <c r="F1" s="216"/>
      <c r="G1" s="216"/>
      <c r="H1" s="216"/>
      <c r="I1" s="216"/>
      <c r="J1" s="216"/>
      <c r="K1" s="217"/>
    </row>
    <row r="2" spans="1:21" ht="12.75">
      <c r="A2" s="161" t="s">
        <v>1</v>
      </c>
      <c r="B2" s="159"/>
      <c r="C2" s="218" t="s">
        <v>2</v>
      </c>
      <c r="D2" s="218"/>
      <c r="E2" s="218"/>
      <c r="F2" s="159" t="s">
        <v>3</v>
      </c>
      <c r="G2" s="159"/>
      <c r="H2" s="159"/>
      <c r="I2" s="190">
        <v>2000123</v>
      </c>
      <c r="J2" s="190"/>
      <c r="K2" s="191"/>
      <c r="L2" s="3"/>
      <c r="N2" s="3"/>
      <c r="O2" s="3"/>
      <c r="P2" s="3"/>
      <c r="Q2" s="3"/>
      <c r="R2" s="3"/>
      <c r="S2" s="3"/>
      <c r="T2" s="4"/>
      <c r="U2" s="5" t="s">
        <v>4</v>
      </c>
    </row>
    <row r="3" spans="1:21" ht="13.5" thickBot="1">
      <c r="A3" s="161" t="s">
        <v>5</v>
      </c>
      <c r="B3" s="159"/>
      <c r="C3" s="211" t="s">
        <v>6</v>
      </c>
      <c r="D3" s="211"/>
      <c r="E3" s="211"/>
      <c r="F3" s="211"/>
      <c r="G3" s="211"/>
      <c r="H3" s="211"/>
      <c r="I3" s="211"/>
      <c r="J3" s="211"/>
      <c r="K3" s="214"/>
      <c r="L3" s="3"/>
      <c r="M3" s="3"/>
      <c r="N3" s="3"/>
      <c r="O3" s="3"/>
      <c r="P3" s="3"/>
      <c r="Q3" s="3"/>
      <c r="R3" s="3"/>
      <c r="S3" s="3"/>
      <c r="T3" s="6" t="s">
        <v>7</v>
      </c>
      <c r="U3" s="7">
        <v>1</v>
      </c>
    </row>
    <row r="4" spans="1:23" ht="12.75">
      <c r="A4" s="161" t="s">
        <v>8</v>
      </c>
      <c r="B4" s="159"/>
      <c r="C4" s="167" t="s">
        <v>9</v>
      </c>
      <c r="D4" s="167"/>
      <c r="E4" s="167"/>
      <c r="F4" s="159"/>
      <c r="G4" s="211"/>
      <c r="H4" s="211"/>
      <c r="I4" s="211"/>
      <c r="J4" s="211"/>
      <c r="K4" s="214"/>
      <c r="M4" s="207" t="s">
        <v>10</v>
      </c>
      <c r="N4" s="208"/>
      <c r="O4" s="208"/>
      <c r="P4" s="240" t="s">
        <v>11</v>
      </c>
      <c r="Q4" s="240"/>
      <c r="R4" s="241"/>
      <c r="S4" s="9"/>
      <c r="T4" s="10" t="s">
        <v>12</v>
      </c>
      <c r="U4" s="11">
        <v>1</v>
      </c>
      <c r="V4" s="9"/>
      <c r="W4" s="9"/>
    </row>
    <row r="5" spans="1:23" ht="13.5" thickBot="1">
      <c r="A5" s="161" t="s">
        <v>13</v>
      </c>
      <c r="B5" s="159"/>
      <c r="C5" s="211" t="s">
        <v>14</v>
      </c>
      <c r="D5" s="211"/>
      <c r="E5" s="211"/>
      <c r="F5" s="159" t="s">
        <v>15</v>
      </c>
      <c r="G5" s="159"/>
      <c r="H5" s="159"/>
      <c r="I5" s="167">
        <v>21</v>
      </c>
      <c r="J5" s="167"/>
      <c r="K5" s="186"/>
      <c r="M5" s="202" t="s">
        <v>16</v>
      </c>
      <c r="N5" s="203"/>
      <c r="O5" s="203"/>
      <c r="P5" s="204" t="s">
        <v>17</v>
      </c>
      <c r="Q5" s="204"/>
      <c r="R5" s="242"/>
      <c r="S5" s="9"/>
      <c r="T5" s="12" t="s">
        <v>18</v>
      </c>
      <c r="U5" s="13">
        <v>1</v>
      </c>
      <c r="V5" s="9"/>
      <c r="W5" s="9"/>
    </row>
    <row r="6" spans="1:23" ht="13.5" thickBot="1">
      <c r="A6" s="202" t="s">
        <v>19</v>
      </c>
      <c r="B6" s="203"/>
      <c r="C6" s="204"/>
      <c r="D6" s="204"/>
      <c r="E6" s="204"/>
      <c r="F6" s="203" t="s">
        <v>20</v>
      </c>
      <c r="G6" s="203"/>
      <c r="H6" s="203"/>
      <c r="I6" s="205"/>
      <c r="J6" s="205"/>
      <c r="K6" s="206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3.5" thickBo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12.75">
      <c r="A8" s="196" t="s">
        <v>21</v>
      </c>
      <c r="B8" s="197"/>
      <c r="C8" s="197"/>
      <c r="D8" s="197"/>
      <c r="E8" s="197"/>
      <c r="F8" s="197"/>
      <c r="G8" s="197"/>
      <c r="H8" s="197"/>
      <c r="I8" s="197"/>
      <c r="J8" s="197"/>
      <c r="K8" s="198"/>
      <c r="M8" s="196" t="s">
        <v>22</v>
      </c>
      <c r="N8" s="197"/>
      <c r="O8" s="197"/>
      <c r="P8" s="197"/>
      <c r="Q8" s="197"/>
      <c r="R8" s="197"/>
      <c r="S8" s="197"/>
      <c r="T8" s="197"/>
      <c r="U8" s="197"/>
      <c r="V8" s="197"/>
      <c r="W8" s="198"/>
    </row>
    <row r="9" spans="1:23" ht="12.75">
      <c r="A9" s="188" t="s">
        <v>23</v>
      </c>
      <c r="B9" s="189"/>
      <c r="C9" s="199">
        <v>0</v>
      </c>
      <c r="D9" s="200"/>
      <c r="E9" s="200"/>
      <c r="F9" s="189" t="s">
        <v>24</v>
      </c>
      <c r="G9" s="189"/>
      <c r="H9" s="189"/>
      <c r="I9" s="201">
        <v>0</v>
      </c>
      <c r="J9" s="190"/>
      <c r="K9" s="191"/>
      <c r="M9" s="188" t="s">
        <v>23</v>
      </c>
      <c r="N9" s="189"/>
      <c r="O9" s="199" t="s">
        <v>25</v>
      </c>
      <c r="P9" s="200"/>
      <c r="Q9" s="200"/>
      <c r="R9" s="189" t="s">
        <v>24</v>
      </c>
      <c r="S9" s="189"/>
      <c r="T9" s="189"/>
      <c r="U9" s="201" t="s">
        <v>25</v>
      </c>
      <c r="V9" s="190"/>
      <c r="W9" s="191"/>
    </row>
    <row r="10" spans="1:23" ht="12.75">
      <c r="A10" s="188" t="s">
        <v>26</v>
      </c>
      <c r="B10" s="189"/>
      <c r="C10" s="190"/>
      <c r="D10" s="190"/>
      <c r="E10" s="190"/>
      <c r="F10" s="189"/>
      <c r="G10" s="189"/>
      <c r="H10" s="189"/>
      <c r="I10" s="193"/>
      <c r="J10" s="194"/>
      <c r="K10" s="195"/>
      <c r="M10" s="188" t="s">
        <v>26</v>
      </c>
      <c r="N10" s="189"/>
      <c r="O10" s="190" t="s">
        <v>25</v>
      </c>
      <c r="P10" s="190"/>
      <c r="Q10" s="190"/>
      <c r="R10" s="189"/>
      <c r="S10" s="189"/>
      <c r="T10" s="189"/>
      <c r="U10" s="192"/>
      <c r="V10" s="167"/>
      <c r="W10" s="186"/>
    </row>
    <row r="11" spans="1:23" ht="12.75">
      <c r="A11" s="161" t="s">
        <v>27</v>
      </c>
      <c r="B11" s="159"/>
      <c r="C11" s="167">
        <v>0.7499</v>
      </c>
      <c r="D11" s="167"/>
      <c r="E11" s="167"/>
      <c r="F11" s="159" t="s">
        <v>28</v>
      </c>
      <c r="G11" s="159"/>
      <c r="H11" s="159"/>
      <c r="I11" s="190"/>
      <c r="J11" s="190"/>
      <c r="K11" s="191"/>
      <c r="M11" s="188" t="s">
        <v>27</v>
      </c>
      <c r="N11" s="189"/>
      <c r="O11" s="167">
        <v>0.7499</v>
      </c>
      <c r="P11" s="167"/>
      <c r="Q11" s="167"/>
      <c r="R11" s="189" t="s">
        <v>28</v>
      </c>
      <c r="S11" s="189"/>
      <c r="T11" s="189"/>
      <c r="U11" s="190" t="s">
        <v>25</v>
      </c>
      <c r="V11" s="190"/>
      <c r="W11" s="191"/>
    </row>
    <row r="12" spans="1:23" ht="12.75">
      <c r="A12" s="161" t="s">
        <v>29</v>
      </c>
      <c r="B12" s="159"/>
      <c r="C12" s="187">
        <v>0</v>
      </c>
      <c r="D12" s="187"/>
      <c r="E12" s="187"/>
      <c r="F12" s="159" t="s">
        <v>30</v>
      </c>
      <c r="G12" s="159"/>
      <c r="H12" s="159"/>
      <c r="I12" s="167" t="s">
        <v>31</v>
      </c>
      <c r="J12" s="167"/>
      <c r="K12" s="186"/>
      <c r="M12" s="161" t="s">
        <v>29</v>
      </c>
      <c r="N12" s="159"/>
      <c r="O12" s="187">
        <v>10</v>
      </c>
      <c r="P12" s="187"/>
      <c r="Q12" s="187"/>
      <c r="R12" s="159" t="s">
        <v>30</v>
      </c>
      <c r="S12" s="159"/>
      <c r="T12" s="159"/>
      <c r="U12" s="167" t="s">
        <v>31</v>
      </c>
      <c r="V12" s="167"/>
      <c r="W12" s="186"/>
    </row>
    <row r="13" spans="1:23" ht="12.75">
      <c r="A13" s="161" t="s">
        <v>32</v>
      </c>
      <c r="B13" s="159"/>
      <c r="C13" s="167"/>
      <c r="D13" s="167"/>
      <c r="E13" s="167"/>
      <c r="F13" s="159" t="s">
        <v>33</v>
      </c>
      <c r="G13" s="159"/>
      <c r="H13" s="159"/>
      <c r="I13" s="167"/>
      <c r="J13" s="167"/>
      <c r="K13" s="186"/>
      <c r="M13" s="161" t="s">
        <v>32</v>
      </c>
      <c r="N13" s="159"/>
      <c r="O13" s="167">
        <v>20</v>
      </c>
      <c r="P13" s="167"/>
      <c r="Q13" s="167"/>
      <c r="R13" s="159" t="s">
        <v>33</v>
      </c>
      <c r="S13" s="159"/>
      <c r="T13" s="159"/>
      <c r="U13" s="167" t="s">
        <v>34</v>
      </c>
      <c r="V13" s="167"/>
      <c r="W13" s="186"/>
    </row>
    <row r="14" spans="1:23" ht="12.75">
      <c r="A14" s="181" t="s">
        <v>35</v>
      </c>
      <c r="B14" s="182"/>
      <c r="C14" s="183"/>
      <c r="D14" s="184"/>
      <c r="E14" s="184"/>
      <c r="F14" s="182" t="s">
        <v>36</v>
      </c>
      <c r="G14" s="182"/>
      <c r="H14" s="182"/>
      <c r="I14" s="184"/>
      <c r="J14" s="184"/>
      <c r="K14" s="185"/>
      <c r="M14" s="181" t="s">
        <v>35</v>
      </c>
      <c r="N14" s="182"/>
      <c r="O14" s="183">
        <v>0.5</v>
      </c>
      <c r="P14" s="184"/>
      <c r="Q14" s="184"/>
      <c r="R14" s="182" t="s">
        <v>36</v>
      </c>
      <c r="S14" s="182"/>
      <c r="T14" s="182"/>
      <c r="U14" s="184" t="s">
        <v>37</v>
      </c>
      <c r="V14" s="184"/>
      <c r="W14" s="185"/>
    </row>
    <row r="15" spans="1:23" ht="12.75">
      <c r="A15" s="177" t="s">
        <v>38</v>
      </c>
      <c r="B15" s="178"/>
      <c r="C15" s="179">
        <f>H56</f>
        <v>0.000278</v>
      </c>
      <c r="D15" s="179"/>
      <c r="E15" s="179"/>
      <c r="F15" s="178" t="s">
        <v>39</v>
      </c>
      <c r="G15" s="178"/>
      <c r="H15" s="178"/>
      <c r="I15" s="179">
        <f>H57</f>
        <v>0.00056</v>
      </c>
      <c r="J15" s="179"/>
      <c r="K15" s="180"/>
      <c r="M15" s="177" t="s">
        <v>38</v>
      </c>
      <c r="N15" s="178"/>
      <c r="O15" s="179">
        <f>Q56</f>
        <v>0.000189</v>
      </c>
      <c r="P15" s="179"/>
      <c r="Q15" s="179"/>
      <c r="R15" s="178" t="s">
        <v>39</v>
      </c>
      <c r="S15" s="178"/>
      <c r="T15" s="178"/>
      <c r="U15" s="179">
        <f>Q57</f>
        <v>0.000679</v>
      </c>
      <c r="V15" s="179"/>
      <c r="W15" s="180"/>
    </row>
    <row r="16" spans="1:23" ht="12.75">
      <c r="A16" s="161" t="s">
        <v>40</v>
      </c>
      <c r="B16" s="159"/>
      <c r="C16" s="160" t="e">
        <f>#REF!</f>
        <v>#REF!</v>
      </c>
      <c r="D16" s="160"/>
      <c r="E16" s="160"/>
      <c r="F16" s="159" t="s">
        <v>41</v>
      </c>
      <c r="G16" s="159"/>
      <c r="H16" s="159"/>
      <c r="I16" s="175" t="e">
        <f>#REF!</f>
        <v>#REF!</v>
      </c>
      <c r="J16" s="175"/>
      <c r="K16" s="176"/>
      <c r="M16" s="161" t="s">
        <v>40</v>
      </c>
      <c r="N16" s="159"/>
      <c r="O16" s="160" t="e">
        <f>#REF!</f>
        <v>#REF!</v>
      </c>
      <c r="P16" s="160"/>
      <c r="Q16" s="160"/>
      <c r="R16" s="159" t="s">
        <v>41</v>
      </c>
      <c r="S16" s="159"/>
      <c r="T16" s="159"/>
      <c r="U16" s="175" t="e">
        <f>#REF!</f>
        <v>#REF!</v>
      </c>
      <c r="V16" s="175"/>
      <c r="W16" s="176"/>
    </row>
    <row r="17" spans="1:23" ht="13.5" thickBot="1">
      <c r="A17" s="246" t="s">
        <v>42</v>
      </c>
      <c r="B17" s="165"/>
      <c r="C17" s="243">
        <f>H20</f>
        <v>-9.146833</v>
      </c>
      <c r="D17" s="243"/>
      <c r="E17" s="243"/>
      <c r="F17" s="165" t="s">
        <v>43</v>
      </c>
      <c r="G17" s="165"/>
      <c r="H17" s="165"/>
      <c r="I17" s="244">
        <f>H19</f>
        <v>0.024471</v>
      </c>
      <c r="J17" s="244"/>
      <c r="K17" s="245"/>
      <c r="M17" s="246" t="s">
        <v>42</v>
      </c>
      <c r="N17" s="165"/>
      <c r="O17" s="243">
        <f>Q20</f>
        <v>-7.749576</v>
      </c>
      <c r="P17" s="243"/>
      <c r="Q17" s="243"/>
      <c r="R17" s="165" t="s">
        <v>43</v>
      </c>
      <c r="S17" s="165"/>
      <c r="T17" s="165"/>
      <c r="U17" s="244">
        <f>Q19</f>
        <v>0.024463</v>
      </c>
      <c r="V17" s="244"/>
      <c r="W17" s="245"/>
    </row>
    <row r="18" spans="1:17" ht="13.5" thickBot="1">
      <c r="A18" s="164" t="s">
        <v>21</v>
      </c>
      <c r="B18" s="164"/>
      <c r="C18" s="164"/>
      <c r="D18" s="164"/>
      <c r="E18" s="164"/>
      <c r="F18" s="164"/>
      <c r="G18" s="164"/>
      <c r="H18" s="164"/>
      <c r="J18" s="165" t="s">
        <v>127</v>
      </c>
      <c r="K18" s="165"/>
      <c r="L18" s="165"/>
      <c r="M18" s="165"/>
      <c r="N18" s="165"/>
      <c r="O18" s="165"/>
      <c r="P18" s="165"/>
      <c r="Q18" s="165"/>
    </row>
    <row r="19" spans="1:23" ht="12.75">
      <c r="A19" s="14" t="s">
        <v>48</v>
      </c>
      <c r="B19" s="16">
        <v>0.005443</v>
      </c>
      <c r="C19" s="16">
        <v>0.005437</v>
      </c>
      <c r="D19" s="17">
        <v>0.005433</v>
      </c>
      <c r="E19" s="17">
        <v>0.005435</v>
      </c>
      <c r="F19" s="17">
        <v>0.005438</v>
      </c>
      <c r="G19" s="17">
        <v>0.005446</v>
      </c>
      <c r="H19" s="19">
        <v>0.024471</v>
      </c>
      <c r="I19" s="20"/>
      <c r="J19" s="14" t="s">
        <v>48</v>
      </c>
      <c r="K19" s="17">
        <v>0.005443</v>
      </c>
      <c r="L19" s="17">
        <v>0.005436</v>
      </c>
      <c r="M19" s="17">
        <v>0.005431</v>
      </c>
      <c r="N19" s="17">
        <v>0.005432</v>
      </c>
      <c r="O19" s="17">
        <v>0.005435</v>
      </c>
      <c r="P19" s="17">
        <v>0.005445</v>
      </c>
      <c r="Q19" s="18">
        <v>0.024463</v>
      </c>
      <c r="S19" s="211" t="s">
        <v>21</v>
      </c>
      <c r="T19" s="211"/>
      <c r="V19" s="211" t="s">
        <v>22</v>
      </c>
      <c r="W19" s="211"/>
    </row>
    <row r="20" spans="1:17" ht="13.5" thickBot="1">
      <c r="A20" s="21" t="s">
        <v>49</v>
      </c>
      <c r="B20" s="22">
        <v>-0.27171</v>
      </c>
      <c r="C20" s="22">
        <v>-0.589382</v>
      </c>
      <c r="D20" s="23">
        <v>1.198267</v>
      </c>
      <c r="E20" s="23">
        <v>0.580822</v>
      </c>
      <c r="F20" s="23">
        <v>-0.625261</v>
      </c>
      <c r="G20" s="23">
        <v>-0.246284</v>
      </c>
      <c r="H20" s="25">
        <v>-9.146833</v>
      </c>
      <c r="I20" s="20"/>
      <c r="J20" s="26" t="s">
        <v>49</v>
      </c>
      <c r="K20" s="23">
        <v>0.371284</v>
      </c>
      <c r="L20" s="23">
        <v>0.417349</v>
      </c>
      <c r="M20" s="23">
        <v>-0.826984</v>
      </c>
      <c r="N20" s="23">
        <v>-0.740674</v>
      </c>
      <c r="O20" s="23">
        <v>0.068436</v>
      </c>
      <c r="P20" s="23">
        <v>0.631875</v>
      </c>
      <c r="Q20" s="24">
        <v>-7.749576</v>
      </c>
    </row>
    <row r="21" spans="1:17" ht="13.5" thickBot="1">
      <c r="A21" s="27" t="s">
        <v>50</v>
      </c>
      <c r="B21" s="28" t="s">
        <v>53</v>
      </c>
      <c r="C21" s="28" t="s">
        <v>56</v>
      </c>
      <c r="D21" s="29" t="s">
        <v>59</v>
      </c>
      <c r="E21" s="29" t="s">
        <v>62</v>
      </c>
      <c r="F21" s="29" t="s">
        <v>65</v>
      </c>
      <c r="G21" s="29" t="s">
        <v>68</v>
      </c>
      <c r="H21" s="30"/>
      <c r="J21" s="27" t="s">
        <v>50</v>
      </c>
      <c r="K21" s="29" t="s">
        <v>53</v>
      </c>
      <c r="L21" s="29" t="s">
        <v>56</v>
      </c>
      <c r="M21" s="29" t="s">
        <v>59</v>
      </c>
      <c r="N21" s="29" t="s">
        <v>62</v>
      </c>
      <c r="O21" s="29" t="s">
        <v>65</v>
      </c>
      <c r="P21" s="29" t="s">
        <v>68</v>
      </c>
      <c r="Q21" s="31"/>
    </row>
    <row r="22" spans="1:23" ht="12.75">
      <c r="A22" s="32" t="s">
        <v>71</v>
      </c>
      <c r="B22" s="33">
        <v>10000</v>
      </c>
      <c r="C22" s="33">
        <v>10000</v>
      </c>
      <c r="D22" s="34">
        <v>10000</v>
      </c>
      <c r="E22" s="34">
        <v>10000</v>
      </c>
      <c r="F22" s="34">
        <v>10000</v>
      </c>
      <c r="G22" s="34">
        <v>10000</v>
      </c>
      <c r="H22" s="35">
        <v>10000</v>
      </c>
      <c r="I22" s="36"/>
      <c r="J22" s="35" t="s">
        <v>71</v>
      </c>
      <c r="K22" s="34">
        <v>10000</v>
      </c>
      <c r="L22" s="34">
        <v>10000</v>
      </c>
      <c r="M22" s="34">
        <v>10000</v>
      </c>
      <c r="N22" s="34">
        <v>10000</v>
      </c>
      <c r="O22" s="34">
        <v>10000</v>
      </c>
      <c r="P22" s="34">
        <v>10000</v>
      </c>
      <c r="Q22" s="35">
        <v>10000</v>
      </c>
      <c r="R22" s="37"/>
      <c r="S22" s="114">
        <f>AVERAGE(B22:G22)</f>
        <v>10000</v>
      </c>
      <c r="T22" s="114">
        <f>STDEV(B22:G22)</f>
        <v>0</v>
      </c>
      <c r="U22" s="114"/>
      <c r="V22" s="114">
        <f>AVERAGE(K22:P22)</f>
        <v>10000</v>
      </c>
      <c r="W22" s="114">
        <f>STDEV(K22:P22)</f>
        <v>0</v>
      </c>
    </row>
    <row r="23" spans="1:23" ht="12.75">
      <c r="A23" s="32" t="s">
        <v>72</v>
      </c>
      <c r="B23" s="38">
        <v>-4.62</v>
      </c>
      <c r="C23" s="38">
        <v>-5.5</v>
      </c>
      <c r="D23" s="39">
        <v>-3.35</v>
      </c>
      <c r="E23" s="39">
        <v>-3.15</v>
      </c>
      <c r="F23" s="39">
        <v>-5.23</v>
      </c>
      <c r="G23" s="39">
        <v>-3.6</v>
      </c>
      <c r="H23" s="40">
        <v>-4.24</v>
      </c>
      <c r="I23" s="41"/>
      <c r="J23" s="42" t="s">
        <v>72</v>
      </c>
      <c r="K23" s="39">
        <v>2.69</v>
      </c>
      <c r="L23" s="39">
        <v>2.21</v>
      </c>
      <c r="M23" s="39">
        <v>3.73</v>
      </c>
      <c r="N23" s="39">
        <v>3.62</v>
      </c>
      <c r="O23" s="39">
        <v>0.412</v>
      </c>
      <c r="P23" s="39">
        <v>3</v>
      </c>
      <c r="Q23" s="40">
        <v>2.61</v>
      </c>
      <c r="S23" s="114">
        <f aca="true" t="shared" si="0" ref="S23:S36">AVERAGE(B23:G23)</f>
        <v>-4.241666666666667</v>
      </c>
      <c r="T23" s="114">
        <f aca="true" t="shared" si="1" ref="T23:T36">STDEV(B23:G23)</f>
        <v>1.0101369544109668</v>
      </c>
      <c r="U23" s="114"/>
      <c r="V23" s="114">
        <f aca="true" t="shared" si="2" ref="V23:V36">AVERAGE(K23:P23)</f>
        <v>2.6103333333333336</v>
      </c>
      <c r="W23" s="114">
        <f aca="true" t="shared" si="3" ref="W23:W36">STDEV(K23:P23)</f>
        <v>1.218540383683145</v>
      </c>
    </row>
    <row r="24" spans="1:23" ht="12.75">
      <c r="A24" s="32" t="s">
        <v>73</v>
      </c>
      <c r="B24" s="38">
        <v>-7.78</v>
      </c>
      <c r="C24" s="38">
        <v>-8.05</v>
      </c>
      <c r="D24" s="39">
        <v>-8.9</v>
      </c>
      <c r="E24" s="39">
        <v>-9.55</v>
      </c>
      <c r="F24" s="39">
        <v>-8.23</v>
      </c>
      <c r="G24" s="39">
        <v>-8.26</v>
      </c>
      <c r="H24" s="40">
        <v>-8.46</v>
      </c>
      <c r="I24" s="41"/>
      <c r="J24" s="42" t="s">
        <v>73</v>
      </c>
      <c r="K24" s="39">
        <v>-8.36</v>
      </c>
      <c r="L24" s="39">
        <v>-8.51</v>
      </c>
      <c r="M24" s="39">
        <v>-9.27</v>
      </c>
      <c r="N24" s="39">
        <v>-9.25</v>
      </c>
      <c r="O24" s="39">
        <v>-7.56</v>
      </c>
      <c r="P24" s="39">
        <v>-7.79</v>
      </c>
      <c r="Q24" s="40">
        <v>-8.46</v>
      </c>
      <c r="S24" s="114">
        <f t="shared" si="0"/>
        <v>-8.461666666666668</v>
      </c>
      <c r="T24" s="114">
        <f t="shared" si="1"/>
        <v>0.6488579711051361</v>
      </c>
      <c r="U24" s="114"/>
      <c r="V24" s="114">
        <f t="shared" si="2"/>
        <v>-8.456666666666667</v>
      </c>
      <c r="W24" s="114">
        <f t="shared" si="3"/>
        <v>0.7143575202002381</v>
      </c>
    </row>
    <row r="25" spans="1:23" ht="12.75">
      <c r="A25" s="32" t="s">
        <v>74</v>
      </c>
      <c r="B25" s="39">
        <v>-0.452</v>
      </c>
      <c r="C25" s="39">
        <v>-0.228</v>
      </c>
      <c r="D25" s="39">
        <v>-0.311</v>
      </c>
      <c r="E25" s="39">
        <v>-0.21</v>
      </c>
      <c r="F25" s="39">
        <v>-0.327</v>
      </c>
      <c r="G25" s="39">
        <v>-0.388</v>
      </c>
      <c r="H25" s="40">
        <v>-0.32</v>
      </c>
      <c r="I25" s="41"/>
      <c r="J25" s="42" t="s">
        <v>74</v>
      </c>
      <c r="K25" s="39">
        <v>0.189</v>
      </c>
      <c r="L25" s="39">
        <v>0.311</v>
      </c>
      <c r="M25" s="39">
        <v>0.265</v>
      </c>
      <c r="N25" s="39">
        <v>0.229</v>
      </c>
      <c r="O25" s="39">
        <v>0.171</v>
      </c>
      <c r="P25" s="39">
        <v>0.0509</v>
      </c>
      <c r="Q25" s="40">
        <v>0.203</v>
      </c>
      <c r="S25" s="114">
        <f t="shared" si="0"/>
        <v>-0.3193333333333333</v>
      </c>
      <c r="T25" s="114">
        <f t="shared" si="1"/>
        <v>0.09245467357936359</v>
      </c>
      <c r="U25" s="114"/>
      <c r="V25" s="114">
        <f t="shared" si="2"/>
        <v>0.20265</v>
      </c>
      <c r="W25" s="114">
        <f t="shared" si="3"/>
        <v>0.09004185138034426</v>
      </c>
    </row>
    <row r="26" spans="1:23" ht="12.75">
      <c r="A26" s="32" t="s">
        <v>75</v>
      </c>
      <c r="B26" s="39">
        <v>1.87</v>
      </c>
      <c r="C26" s="39">
        <v>2.17</v>
      </c>
      <c r="D26" s="39">
        <v>1.92</v>
      </c>
      <c r="E26" s="39">
        <v>1.87</v>
      </c>
      <c r="F26" s="39">
        <v>1.91</v>
      </c>
      <c r="G26" s="39">
        <v>1.99</v>
      </c>
      <c r="H26" s="40">
        <v>1.95</v>
      </c>
      <c r="I26" s="41"/>
      <c r="J26" s="42" t="s">
        <v>75</v>
      </c>
      <c r="K26" s="39">
        <v>2.5</v>
      </c>
      <c r="L26" s="39">
        <v>2.59</v>
      </c>
      <c r="M26" s="39">
        <v>2.54</v>
      </c>
      <c r="N26" s="39">
        <v>2.68</v>
      </c>
      <c r="O26" s="39">
        <v>2.64</v>
      </c>
      <c r="P26" s="39">
        <v>2.62</v>
      </c>
      <c r="Q26" s="40">
        <v>2.59</v>
      </c>
      <c r="S26" s="114">
        <f t="shared" si="0"/>
        <v>1.955</v>
      </c>
      <c r="T26" s="114">
        <f t="shared" si="1"/>
        <v>0.11414902540100429</v>
      </c>
      <c r="U26" s="114"/>
      <c r="V26" s="114">
        <f t="shared" si="2"/>
        <v>2.595</v>
      </c>
      <c r="W26" s="114">
        <f t="shared" si="3"/>
        <v>0.06625707509391568</v>
      </c>
    </row>
    <row r="27" spans="1:23" ht="12.75">
      <c r="A27" s="32" t="s">
        <v>76</v>
      </c>
      <c r="B27" s="39">
        <v>-0.0464</v>
      </c>
      <c r="C27" s="39">
        <v>-0.0322</v>
      </c>
      <c r="D27" s="39">
        <v>-0.0931</v>
      </c>
      <c r="E27" s="39">
        <v>0.104</v>
      </c>
      <c r="F27" s="39">
        <v>-0.109</v>
      </c>
      <c r="G27" s="39">
        <v>-0.144</v>
      </c>
      <c r="H27" s="40">
        <v>-0.0535</v>
      </c>
      <c r="I27" s="41"/>
      <c r="J27" s="42" t="s">
        <v>76</v>
      </c>
      <c r="K27" s="39">
        <v>0.0496</v>
      </c>
      <c r="L27" s="39">
        <v>0.0355</v>
      </c>
      <c r="M27" s="39">
        <v>0.0359</v>
      </c>
      <c r="N27" s="39">
        <v>0.084</v>
      </c>
      <c r="O27" s="39">
        <v>0.079</v>
      </c>
      <c r="P27" s="39">
        <v>0.00227</v>
      </c>
      <c r="Q27" s="40">
        <v>0.0477</v>
      </c>
      <c r="S27" s="114">
        <f t="shared" si="0"/>
        <v>-0.05345</v>
      </c>
      <c r="T27" s="114">
        <f t="shared" si="1"/>
        <v>0.08734872065462664</v>
      </c>
      <c r="U27" s="114"/>
      <c r="V27" s="114">
        <f t="shared" si="2"/>
        <v>0.04771166666666667</v>
      </c>
      <c r="W27" s="114">
        <f t="shared" si="3"/>
        <v>0.03050558664682039</v>
      </c>
    </row>
    <row r="28" spans="1:23" ht="12.75">
      <c r="A28" s="32" t="s">
        <v>77</v>
      </c>
      <c r="B28" s="39">
        <v>1.19</v>
      </c>
      <c r="C28" s="39">
        <v>1.18</v>
      </c>
      <c r="D28" s="39">
        <v>1.18</v>
      </c>
      <c r="E28" s="39">
        <v>1.15</v>
      </c>
      <c r="F28" s="39">
        <v>1.1</v>
      </c>
      <c r="G28" s="39">
        <v>1.13</v>
      </c>
      <c r="H28" s="40">
        <v>1.16</v>
      </c>
      <c r="I28" s="41"/>
      <c r="J28" s="42" t="s">
        <v>77</v>
      </c>
      <c r="K28" s="39">
        <v>1.17</v>
      </c>
      <c r="L28" s="39">
        <v>1.21</v>
      </c>
      <c r="M28" s="39">
        <v>1.22</v>
      </c>
      <c r="N28" s="39">
        <v>1.16</v>
      </c>
      <c r="O28" s="39">
        <v>1.21</v>
      </c>
      <c r="P28" s="39">
        <v>1.2</v>
      </c>
      <c r="Q28" s="40">
        <v>1.2</v>
      </c>
      <c r="S28" s="114">
        <f t="shared" si="0"/>
        <v>1.1549999999999998</v>
      </c>
      <c r="T28" s="114">
        <f t="shared" si="1"/>
        <v>0.03507135583350508</v>
      </c>
      <c r="U28" s="114"/>
      <c r="V28" s="114">
        <f t="shared" si="2"/>
        <v>1.195</v>
      </c>
      <c r="W28" s="114">
        <f t="shared" si="3"/>
        <v>0.024289915602983186</v>
      </c>
    </row>
    <row r="29" spans="1:23" ht="12.75">
      <c r="A29" s="32" t="s">
        <v>78</v>
      </c>
      <c r="B29" s="39">
        <v>-0.00498</v>
      </c>
      <c r="C29" s="39">
        <v>0.0138</v>
      </c>
      <c r="D29" s="39">
        <v>-0.0136</v>
      </c>
      <c r="E29" s="39">
        <v>0.0262</v>
      </c>
      <c r="F29" s="39">
        <v>-0.061</v>
      </c>
      <c r="G29" s="39">
        <v>-0.0352</v>
      </c>
      <c r="H29" s="40">
        <v>-0.0125</v>
      </c>
      <c r="I29" s="41"/>
      <c r="J29" s="42" t="s">
        <v>78</v>
      </c>
      <c r="K29" s="39">
        <v>-0.0284</v>
      </c>
      <c r="L29" s="39">
        <v>0.0136</v>
      </c>
      <c r="M29" s="39">
        <v>-0.00243</v>
      </c>
      <c r="N29" s="39">
        <v>-0.0466</v>
      </c>
      <c r="O29" s="39">
        <v>0.0169</v>
      </c>
      <c r="P29" s="39">
        <v>-0.00738</v>
      </c>
      <c r="Q29" s="40">
        <v>-0.00904</v>
      </c>
      <c r="S29" s="114">
        <f t="shared" si="0"/>
        <v>-0.012463333333333333</v>
      </c>
      <c r="T29" s="114">
        <f t="shared" si="1"/>
        <v>0.03198334670835225</v>
      </c>
      <c r="U29" s="114"/>
      <c r="V29" s="114">
        <f t="shared" si="2"/>
        <v>-0.009051666666666666</v>
      </c>
      <c r="W29" s="114">
        <f t="shared" si="3"/>
        <v>0.024566087532748613</v>
      </c>
    </row>
    <row r="30" spans="1:23" ht="12.75">
      <c r="A30" s="32" t="s">
        <v>79</v>
      </c>
      <c r="B30" s="39">
        <v>0.507</v>
      </c>
      <c r="C30" s="39">
        <v>0.488</v>
      </c>
      <c r="D30" s="39">
        <v>0.504</v>
      </c>
      <c r="E30" s="39">
        <v>0.501</v>
      </c>
      <c r="F30" s="39">
        <v>0.508</v>
      </c>
      <c r="G30" s="39">
        <v>0.506</v>
      </c>
      <c r="H30" s="40">
        <v>0.502</v>
      </c>
      <c r="I30" s="41"/>
      <c r="J30" s="42" t="s">
        <v>79</v>
      </c>
      <c r="K30" s="39">
        <v>0.499</v>
      </c>
      <c r="L30" s="39">
        <v>0.498</v>
      </c>
      <c r="M30" s="39">
        <v>0.493</v>
      </c>
      <c r="N30" s="39">
        <v>0.493</v>
      </c>
      <c r="O30" s="39">
        <v>0.5</v>
      </c>
      <c r="P30" s="39">
        <v>0.496</v>
      </c>
      <c r="Q30" s="40">
        <v>0.497</v>
      </c>
      <c r="S30" s="114">
        <f t="shared" si="0"/>
        <v>0.5023333333333334</v>
      </c>
      <c r="T30" s="114">
        <f t="shared" si="1"/>
        <v>0.0074475946900058754</v>
      </c>
      <c r="U30" s="114"/>
      <c r="V30" s="114">
        <f t="shared" si="2"/>
        <v>0.4965</v>
      </c>
      <c r="W30" s="114">
        <f t="shared" si="3"/>
        <v>0.0030166206257896786</v>
      </c>
    </row>
    <row r="31" spans="1:23" ht="12.75">
      <c r="A31" s="32" t="s">
        <v>80</v>
      </c>
      <c r="B31" s="39">
        <v>0.031</v>
      </c>
      <c r="C31" s="39">
        <v>0.0348</v>
      </c>
      <c r="D31" s="39">
        <v>-0.0151</v>
      </c>
      <c r="E31" s="39">
        <v>0.0614</v>
      </c>
      <c r="F31" s="39">
        <v>-0.0597</v>
      </c>
      <c r="G31" s="39">
        <v>-0.0524</v>
      </c>
      <c r="H31" s="40">
        <v>0</v>
      </c>
      <c r="I31" s="41"/>
      <c r="J31" s="42" t="s">
        <v>80</v>
      </c>
      <c r="K31" s="39">
        <v>-0.011</v>
      </c>
      <c r="L31" s="39">
        <v>0.0199</v>
      </c>
      <c r="M31" s="39">
        <v>-0.0132</v>
      </c>
      <c r="N31" s="39">
        <v>-0.0113</v>
      </c>
      <c r="O31" s="39">
        <v>0.0379</v>
      </c>
      <c r="P31" s="39">
        <v>-0.0224</v>
      </c>
      <c r="Q31" s="40">
        <v>0</v>
      </c>
      <c r="S31" s="114">
        <f t="shared" si="0"/>
        <v>0</v>
      </c>
      <c r="T31" s="114">
        <f t="shared" si="1"/>
        <v>0.049959703762132136</v>
      </c>
      <c r="U31" s="114"/>
      <c r="V31" s="114">
        <f t="shared" si="2"/>
        <v>-1.666666666666541E-05</v>
      </c>
      <c r="W31" s="114">
        <f t="shared" si="3"/>
        <v>0.023482369272853767</v>
      </c>
    </row>
    <row r="32" spans="1:23" ht="12.75">
      <c r="A32" s="32" t="s">
        <v>81</v>
      </c>
      <c r="B32" s="39">
        <v>0.527</v>
      </c>
      <c r="C32" s="39">
        <v>0.528</v>
      </c>
      <c r="D32" s="39">
        <v>0.528</v>
      </c>
      <c r="E32" s="39">
        <v>0.535</v>
      </c>
      <c r="F32" s="39">
        <v>0.536</v>
      </c>
      <c r="G32" s="39">
        <v>0.529</v>
      </c>
      <c r="H32" s="40">
        <v>0.531</v>
      </c>
      <c r="I32" s="41"/>
      <c r="J32" s="42" t="s">
        <v>81</v>
      </c>
      <c r="K32" s="39">
        <v>0.527</v>
      </c>
      <c r="L32" s="39">
        <v>0.53</v>
      </c>
      <c r="M32" s="39">
        <v>0.525</v>
      </c>
      <c r="N32" s="39">
        <v>0.53</v>
      </c>
      <c r="O32" s="39">
        <v>0.525</v>
      </c>
      <c r="P32" s="39">
        <v>0.521</v>
      </c>
      <c r="Q32" s="40">
        <v>0.526</v>
      </c>
      <c r="S32" s="114">
        <f t="shared" si="0"/>
        <v>0.5305000000000001</v>
      </c>
      <c r="T32" s="114">
        <f t="shared" si="1"/>
        <v>0.003937003936999061</v>
      </c>
      <c r="U32" s="114"/>
      <c r="V32" s="114">
        <f t="shared" si="2"/>
        <v>0.5263333333333333</v>
      </c>
      <c r="W32" s="114">
        <f t="shared" si="3"/>
        <v>0.0034448028487392766</v>
      </c>
    </row>
    <row r="33" spans="1:23" ht="12.75">
      <c r="A33" s="32" t="s">
        <v>82</v>
      </c>
      <c r="B33" s="39">
        <v>0.00321</v>
      </c>
      <c r="C33" s="39">
        <v>0.00478</v>
      </c>
      <c r="D33" s="39">
        <v>-0.000816</v>
      </c>
      <c r="E33" s="39">
        <v>0.0042</v>
      </c>
      <c r="F33" s="39">
        <v>-0.00531</v>
      </c>
      <c r="G33" s="39">
        <v>-0.0017</v>
      </c>
      <c r="H33" s="40">
        <v>0.000727</v>
      </c>
      <c r="I33" s="41"/>
      <c r="J33" s="42" t="s">
        <v>82</v>
      </c>
      <c r="K33" s="39">
        <v>-0.0024</v>
      </c>
      <c r="L33" s="39">
        <v>0.00514</v>
      </c>
      <c r="M33" s="39">
        <v>-0.00211</v>
      </c>
      <c r="N33" s="39">
        <v>-0.00502</v>
      </c>
      <c r="O33" s="39">
        <v>0.000721</v>
      </c>
      <c r="P33" s="39">
        <v>0.00183</v>
      </c>
      <c r="Q33" s="40">
        <v>-0.000306</v>
      </c>
      <c r="S33" s="114">
        <f t="shared" si="0"/>
        <v>0.0007273333333333334</v>
      </c>
      <c r="T33" s="114">
        <f t="shared" si="1"/>
        <v>0.003984228239780781</v>
      </c>
      <c r="U33" s="114"/>
      <c r="V33" s="114">
        <f t="shared" si="2"/>
        <v>-0.00030649999999999997</v>
      </c>
      <c r="W33" s="114">
        <f t="shared" si="3"/>
        <v>0.003609354166606541</v>
      </c>
    </row>
    <row r="34" spans="1:23" ht="12.75">
      <c r="A34" s="32" t="s">
        <v>83</v>
      </c>
      <c r="B34" s="39">
        <v>0.0324</v>
      </c>
      <c r="C34" s="39">
        <v>0.0308</v>
      </c>
      <c r="D34" s="39">
        <v>0.0341</v>
      </c>
      <c r="E34" s="39">
        <v>0.0356</v>
      </c>
      <c r="F34" s="39">
        <v>0.0324</v>
      </c>
      <c r="G34" s="39">
        <v>0.0317</v>
      </c>
      <c r="H34" s="40">
        <v>0.0328</v>
      </c>
      <c r="I34" s="41"/>
      <c r="J34" s="42" t="s">
        <v>83</v>
      </c>
      <c r="K34" s="39">
        <v>0.0364</v>
      </c>
      <c r="L34" s="39">
        <v>0.0326</v>
      </c>
      <c r="M34" s="39">
        <v>0.0357</v>
      </c>
      <c r="N34" s="39">
        <v>0.0325</v>
      </c>
      <c r="O34" s="39">
        <v>0.0304</v>
      </c>
      <c r="P34" s="39">
        <v>0.0313</v>
      </c>
      <c r="Q34" s="40">
        <v>0.0332</v>
      </c>
      <c r="S34" s="114">
        <f t="shared" si="0"/>
        <v>0.03283333333333333</v>
      </c>
      <c r="T34" s="114">
        <f t="shared" si="1"/>
        <v>0.0017351272767916713</v>
      </c>
      <c r="U34" s="114"/>
      <c r="V34" s="114">
        <f t="shared" si="2"/>
        <v>0.033150000000000006</v>
      </c>
      <c r="W34" s="114">
        <f t="shared" si="3"/>
        <v>0.002398958107178994</v>
      </c>
    </row>
    <row r="35" spans="1:23" ht="12.75">
      <c r="A35" s="32" t="s">
        <v>84</v>
      </c>
      <c r="B35" s="39">
        <v>0.000147</v>
      </c>
      <c r="C35" s="39">
        <v>-0.000163</v>
      </c>
      <c r="D35" s="39">
        <v>0.000282</v>
      </c>
      <c r="E35" s="39">
        <v>0.00181</v>
      </c>
      <c r="F35" s="39">
        <v>0.000745</v>
      </c>
      <c r="G35" s="39">
        <v>-0.000491</v>
      </c>
      <c r="H35" s="40">
        <v>0.000389</v>
      </c>
      <c r="I35" s="41"/>
      <c r="J35" s="42" t="s">
        <v>84</v>
      </c>
      <c r="K35" s="39">
        <v>-0.00011</v>
      </c>
      <c r="L35" s="39">
        <v>0.00151</v>
      </c>
      <c r="M35" s="39">
        <v>-0.000738</v>
      </c>
      <c r="N35" s="39">
        <v>0.00159</v>
      </c>
      <c r="O35" s="39">
        <v>0.00109</v>
      </c>
      <c r="P35" s="39">
        <v>0.00193</v>
      </c>
      <c r="Q35" s="40">
        <v>0.00088</v>
      </c>
      <c r="S35" s="114">
        <f t="shared" si="0"/>
        <v>0.00038833333333333336</v>
      </c>
      <c r="T35" s="114">
        <f t="shared" si="1"/>
        <v>0.0008117994005089352</v>
      </c>
      <c r="U35" s="114"/>
      <c r="V35" s="114">
        <f t="shared" si="2"/>
        <v>0.0008786666666666668</v>
      </c>
      <c r="W35" s="114">
        <f t="shared" si="3"/>
        <v>0.0010626018382567698</v>
      </c>
    </row>
    <row r="36" spans="1:23" ht="12.75">
      <c r="A36" s="32" t="s">
        <v>85</v>
      </c>
      <c r="B36" s="39">
        <v>0.00449</v>
      </c>
      <c r="C36" s="39">
        <v>-0.00068</v>
      </c>
      <c r="D36" s="39">
        <v>0.00185</v>
      </c>
      <c r="E36" s="39">
        <v>0.00073</v>
      </c>
      <c r="F36" s="39">
        <v>0.00303</v>
      </c>
      <c r="G36" s="39">
        <v>0.00413</v>
      </c>
      <c r="H36" s="40">
        <v>0.00226</v>
      </c>
      <c r="I36" s="41"/>
      <c r="J36" s="42" t="s">
        <v>85</v>
      </c>
      <c r="K36" s="39">
        <v>0.00498</v>
      </c>
      <c r="L36" s="39">
        <v>0.00794</v>
      </c>
      <c r="M36" s="39">
        <v>0.00893</v>
      </c>
      <c r="N36" s="39">
        <v>0.0117</v>
      </c>
      <c r="O36" s="39">
        <v>0.000875</v>
      </c>
      <c r="P36" s="39">
        <v>0.00681</v>
      </c>
      <c r="Q36" s="40">
        <v>0.00688</v>
      </c>
      <c r="S36" s="114">
        <f t="shared" si="0"/>
        <v>0.002258333333333333</v>
      </c>
      <c r="T36" s="114">
        <f t="shared" si="1"/>
        <v>0.0020107353547064986</v>
      </c>
      <c r="U36" s="114"/>
      <c r="V36" s="114">
        <f t="shared" si="2"/>
        <v>0.006872500000000001</v>
      </c>
      <c r="W36" s="114">
        <f t="shared" si="3"/>
        <v>0.003694132848179661</v>
      </c>
    </row>
    <row r="37" spans="1:17" ht="12.75">
      <c r="A37" s="32" t="s">
        <v>86</v>
      </c>
      <c r="B37" s="20"/>
      <c r="C37" s="20"/>
      <c r="D37" s="20"/>
      <c r="E37" s="20"/>
      <c r="F37" s="20"/>
      <c r="G37" s="20"/>
      <c r="H37" s="40"/>
      <c r="I37" s="41"/>
      <c r="J37" s="42" t="s">
        <v>86</v>
      </c>
      <c r="K37" s="20"/>
      <c r="L37" s="20"/>
      <c r="M37" s="20"/>
      <c r="N37" s="20"/>
      <c r="O37" s="20"/>
      <c r="P37" s="20"/>
      <c r="Q37" s="40"/>
    </row>
    <row r="38" spans="1:17" ht="13.5" thickBot="1">
      <c r="A38" s="43" t="s">
        <v>87</v>
      </c>
      <c r="B38" s="20"/>
      <c r="C38" s="20"/>
      <c r="D38" s="20"/>
      <c r="E38" s="20"/>
      <c r="F38" s="20"/>
      <c r="G38" s="20"/>
      <c r="H38" s="44"/>
      <c r="I38" s="41"/>
      <c r="J38" s="45" t="s">
        <v>87</v>
      </c>
      <c r="K38" s="23"/>
      <c r="L38" s="23"/>
      <c r="M38" s="23"/>
      <c r="N38" s="23"/>
      <c r="O38" s="23"/>
      <c r="P38" s="23"/>
      <c r="Q38" s="44"/>
    </row>
    <row r="39" spans="1:23" ht="12.75">
      <c r="A39" s="46" t="s">
        <v>88</v>
      </c>
      <c r="B39" s="47">
        <v>2.72</v>
      </c>
      <c r="C39" s="47">
        <v>5.89</v>
      </c>
      <c r="D39" s="47">
        <v>-12</v>
      </c>
      <c r="E39" s="47">
        <v>-5.81</v>
      </c>
      <c r="F39" s="47">
        <v>6.25</v>
      </c>
      <c r="G39" s="47">
        <v>2.46</v>
      </c>
      <c r="H39" s="48">
        <v>0</v>
      </c>
      <c r="I39" s="41"/>
      <c r="J39" s="42" t="s">
        <v>88</v>
      </c>
      <c r="K39" s="39">
        <v>-3.71</v>
      </c>
      <c r="L39" s="39">
        <v>-4.17</v>
      </c>
      <c r="M39" s="39">
        <v>8.27</v>
      </c>
      <c r="N39" s="39">
        <v>7.41</v>
      </c>
      <c r="O39" s="39">
        <v>-0.684</v>
      </c>
      <c r="P39" s="39">
        <v>-6.32</v>
      </c>
      <c r="Q39" s="48">
        <v>0</v>
      </c>
      <c r="S39" s="114">
        <f>AVERAGE(B39:G39)</f>
        <v>-0.08166666666666655</v>
      </c>
      <c r="T39" s="114">
        <f>STDEV(B39:G39)</f>
        <v>7.279020309537999</v>
      </c>
      <c r="U39" s="114"/>
      <c r="V39" s="114">
        <f>AVERAGE(K39:P39)</f>
        <v>0.13266666666666657</v>
      </c>
      <c r="W39" s="114">
        <f>STDEV(K39:P39)</f>
        <v>6.241132162249624</v>
      </c>
    </row>
    <row r="40" spans="1:23" ht="12.75">
      <c r="A40" s="32" t="s">
        <v>89</v>
      </c>
      <c r="B40" s="39">
        <v>-5.09</v>
      </c>
      <c r="C40" s="39">
        <v>-5.05</v>
      </c>
      <c r="D40" s="39">
        <v>-4.82</v>
      </c>
      <c r="E40" s="39">
        <v>-3.71</v>
      </c>
      <c r="F40" s="39">
        <v>-3.67</v>
      </c>
      <c r="G40" s="39">
        <v>-3.83</v>
      </c>
      <c r="H40" s="40">
        <v>-4.36</v>
      </c>
      <c r="I40" s="41"/>
      <c r="J40" s="42" t="s">
        <v>89</v>
      </c>
      <c r="K40" s="39">
        <v>-2.63</v>
      </c>
      <c r="L40" s="39">
        <v>-2.4</v>
      </c>
      <c r="M40" s="39">
        <v>-0.769</v>
      </c>
      <c r="N40" s="39">
        <v>-1.31</v>
      </c>
      <c r="O40" s="39">
        <v>-3.13</v>
      </c>
      <c r="P40" s="39">
        <v>-3.15</v>
      </c>
      <c r="Q40" s="40">
        <v>-2.23</v>
      </c>
      <c r="S40" s="114">
        <f aca="true" t="shared" si="4" ref="S40:S53">AVERAGE(B40:G40)</f>
        <v>-4.361666666666667</v>
      </c>
      <c r="T40" s="114">
        <f aca="true" t="shared" si="5" ref="T40:T53">STDEV(B40:G40)</f>
        <v>0.6928323510537512</v>
      </c>
      <c r="U40" s="114"/>
      <c r="V40" s="114">
        <f aca="true" t="shared" si="6" ref="V40:V53">AVERAGE(K40:P40)</f>
        <v>-2.2315</v>
      </c>
      <c r="W40" s="114">
        <f aca="true" t="shared" si="7" ref="W40:W53">STDEV(K40:P40)</f>
        <v>0.9824670477934612</v>
      </c>
    </row>
    <row r="41" spans="1:23" ht="12.75">
      <c r="A41" s="32" t="s">
        <v>90</v>
      </c>
      <c r="B41" s="39">
        <v>-0.574</v>
      </c>
      <c r="C41" s="39">
        <v>0.00107</v>
      </c>
      <c r="D41" s="39">
        <v>-0.129</v>
      </c>
      <c r="E41" s="39">
        <v>0.012</v>
      </c>
      <c r="F41" s="39">
        <v>0.773</v>
      </c>
      <c r="G41" s="39">
        <v>0.545</v>
      </c>
      <c r="H41" s="40">
        <v>0.104</v>
      </c>
      <c r="I41" s="41"/>
      <c r="J41" s="42" t="s">
        <v>90</v>
      </c>
      <c r="K41" s="39">
        <v>-0.983</v>
      </c>
      <c r="L41" s="39">
        <v>0.107</v>
      </c>
      <c r="M41" s="39">
        <v>-0.21</v>
      </c>
      <c r="N41" s="39">
        <v>-0.397</v>
      </c>
      <c r="O41" s="39">
        <v>0.594</v>
      </c>
      <c r="P41" s="39">
        <v>0.0107</v>
      </c>
      <c r="Q41" s="40">
        <v>-0.146</v>
      </c>
      <c r="S41" s="114">
        <f t="shared" si="4"/>
        <v>0.10467833333333336</v>
      </c>
      <c r="T41" s="114">
        <f t="shared" si="5"/>
        <v>0.4847825954143431</v>
      </c>
      <c r="U41" s="114"/>
      <c r="V41" s="114">
        <f t="shared" si="6"/>
        <v>-0.14638333333333334</v>
      </c>
      <c r="W41" s="114">
        <f t="shared" si="7"/>
        <v>0.5298733826742636</v>
      </c>
    </row>
    <row r="42" spans="1:23" ht="12.75">
      <c r="A42" s="32" t="s">
        <v>91</v>
      </c>
      <c r="B42" s="39">
        <v>0.329</v>
      </c>
      <c r="C42" s="39">
        <v>-0.271</v>
      </c>
      <c r="D42" s="39">
        <v>0.5</v>
      </c>
      <c r="E42" s="39">
        <v>0.528</v>
      </c>
      <c r="F42" s="39">
        <v>0.528</v>
      </c>
      <c r="G42" s="39">
        <v>0.0234</v>
      </c>
      <c r="H42" s="40">
        <v>0.273</v>
      </c>
      <c r="I42" s="41"/>
      <c r="J42" s="42" t="s">
        <v>91</v>
      </c>
      <c r="K42" s="39">
        <v>0.997</v>
      </c>
      <c r="L42" s="39">
        <v>0.919</v>
      </c>
      <c r="M42" s="39">
        <v>0.784</v>
      </c>
      <c r="N42" s="39">
        <v>1.11</v>
      </c>
      <c r="O42" s="39">
        <v>0.816</v>
      </c>
      <c r="P42" s="39">
        <v>0.958</v>
      </c>
      <c r="Q42" s="40">
        <v>0.93</v>
      </c>
      <c r="S42" s="114">
        <f t="shared" si="4"/>
        <v>0.27290000000000003</v>
      </c>
      <c r="T42" s="114">
        <f t="shared" si="5"/>
        <v>0.32953030209678746</v>
      </c>
      <c r="U42" s="114"/>
      <c r="V42" s="114">
        <f t="shared" si="6"/>
        <v>0.9306666666666668</v>
      </c>
      <c r="W42" s="114">
        <f t="shared" si="7"/>
        <v>0.120086080236914</v>
      </c>
    </row>
    <row r="43" spans="1:23" ht="12.75">
      <c r="A43" s="32" t="s">
        <v>92</v>
      </c>
      <c r="B43" s="39">
        <v>0.0379</v>
      </c>
      <c r="C43" s="39">
        <v>0.132</v>
      </c>
      <c r="D43" s="39">
        <v>0.296</v>
      </c>
      <c r="E43" s="39">
        <v>0.213</v>
      </c>
      <c r="F43" s="39">
        <v>0.579</v>
      </c>
      <c r="G43" s="39">
        <v>0.791</v>
      </c>
      <c r="H43" s="40">
        <v>0.341</v>
      </c>
      <c r="I43" s="41"/>
      <c r="J43" s="42" t="s">
        <v>92</v>
      </c>
      <c r="K43" s="39">
        <v>-0.257</v>
      </c>
      <c r="L43" s="39">
        <v>0.0325</v>
      </c>
      <c r="M43" s="39">
        <v>0.132</v>
      </c>
      <c r="N43" s="39">
        <v>0.0122</v>
      </c>
      <c r="O43" s="39">
        <v>0.295</v>
      </c>
      <c r="P43" s="39">
        <v>0.0171</v>
      </c>
      <c r="Q43" s="40">
        <v>0.0384</v>
      </c>
      <c r="S43" s="114">
        <f t="shared" si="4"/>
        <v>0.3414833333333333</v>
      </c>
      <c r="T43" s="114">
        <f t="shared" si="5"/>
        <v>0.28743771789148814</v>
      </c>
      <c r="U43" s="114"/>
      <c r="V43" s="114">
        <f t="shared" si="6"/>
        <v>0.03863333333333333</v>
      </c>
      <c r="W43" s="114">
        <f t="shared" si="7"/>
        <v>0.18057701588703548</v>
      </c>
    </row>
    <row r="44" spans="1:23" ht="12.75">
      <c r="A44" s="32" t="s">
        <v>93</v>
      </c>
      <c r="B44" s="39">
        <v>-0.108</v>
      </c>
      <c r="C44" s="39">
        <v>0.049</v>
      </c>
      <c r="D44" s="39">
        <v>-0.0551</v>
      </c>
      <c r="E44" s="39">
        <v>-0.148</v>
      </c>
      <c r="F44" s="39">
        <v>-0.0721</v>
      </c>
      <c r="G44" s="39">
        <v>-0.103</v>
      </c>
      <c r="H44" s="40">
        <v>-0.0727</v>
      </c>
      <c r="I44" s="41"/>
      <c r="J44" s="42" t="s">
        <v>93</v>
      </c>
      <c r="K44" s="39">
        <v>-0.125</v>
      </c>
      <c r="L44" s="39">
        <v>-0.165</v>
      </c>
      <c r="M44" s="39">
        <v>-0.142</v>
      </c>
      <c r="N44" s="39">
        <v>-0.306</v>
      </c>
      <c r="O44" s="39">
        <v>0.0259</v>
      </c>
      <c r="P44" s="39">
        <v>-0.177</v>
      </c>
      <c r="Q44" s="40">
        <v>-0.148</v>
      </c>
      <c r="S44" s="114">
        <f t="shared" si="4"/>
        <v>-0.07286666666666666</v>
      </c>
      <c r="T44" s="114">
        <f t="shared" si="5"/>
        <v>0.0677570857303254</v>
      </c>
      <c r="U44" s="114"/>
      <c r="V44" s="114">
        <f t="shared" si="6"/>
        <v>-0.14818333333333333</v>
      </c>
      <c r="W44" s="114">
        <f t="shared" si="7"/>
        <v>0.10667709063649358</v>
      </c>
    </row>
    <row r="45" spans="1:23" ht="12.75">
      <c r="A45" s="32" t="s">
        <v>94</v>
      </c>
      <c r="B45" s="39">
        <v>-0.0898</v>
      </c>
      <c r="C45" s="39">
        <v>-0.108</v>
      </c>
      <c r="D45" s="39">
        <v>-0.0992</v>
      </c>
      <c r="E45" s="39">
        <v>-0.0773</v>
      </c>
      <c r="F45" s="39">
        <v>-0.00732</v>
      </c>
      <c r="G45" s="39">
        <v>-0.203</v>
      </c>
      <c r="H45" s="40">
        <v>-0.0974</v>
      </c>
      <c r="I45" s="41"/>
      <c r="J45" s="42" t="s">
        <v>94</v>
      </c>
      <c r="K45" s="39">
        <v>0.0177</v>
      </c>
      <c r="L45" s="39">
        <v>0.0139</v>
      </c>
      <c r="M45" s="39">
        <v>-0.0424</v>
      </c>
      <c r="N45" s="39">
        <v>-0.0783</v>
      </c>
      <c r="O45" s="39">
        <v>0.02</v>
      </c>
      <c r="P45" s="39">
        <v>-0.000191</v>
      </c>
      <c r="Q45" s="40">
        <v>-0.0116</v>
      </c>
      <c r="S45" s="114">
        <f t="shared" si="4"/>
        <v>-0.09743666666666666</v>
      </c>
      <c r="T45" s="114">
        <f t="shared" si="5"/>
        <v>0.06299702903047628</v>
      </c>
      <c r="U45" s="114"/>
      <c r="V45" s="114">
        <f t="shared" si="6"/>
        <v>-0.011548499999999996</v>
      </c>
      <c r="W45" s="114">
        <f t="shared" si="7"/>
        <v>0.040087353036836935</v>
      </c>
    </row>
    <row r="46" spans="1:23" ht="12.75">
      <c r="A46" s="32" t="s">
        <v>95</v>
      </c>
      <c r="B46" s="39">
        <v>-0.0376</v>
      </c>
      <c r="C46" s="39">
        <v>0.0417</v>
      </c>
      <c r="D46" s="39">
        <v>0.013</v>
      </c>
      <c r="E46" s="39">
        <v>0.00308</v>
      </c>
      <c r="F46" s="39">
        <v>-0.0035</v>
      </c>
      <c r="G46" s="39">
        <v>0.0231</v>
      </c>
      <c r="H46" s="40">
        <v>0.00662</v>
      </c>
      <c r="I46" s="41"/>
      <c r="J46" s="42" t="s">
        <v>95</v>
      </c>
      <c r="K46" s="39">
        <v>0.0456</v>
      </c>
      <c r="L46" s="39">
        <v>-0.00695</v>
      </c>
      <c r="M46" s="39">
        <v>-0.00833</v>
      </c>
      <c r="N46" s="39">
        <v>-0.000336</v>
      </c>
      <c r="O46" s="39">
        <v>0.0651</v>
      </c>
      <c r="P46" s="39">
        <v>0.0282</v>
      </c>
      <c r="Q46" s="40">
        <v>0.0205</v>
      </c>
      <c r="S46" s="114">
        <f t="shared" si="4"/>
        <v>0.00663</v>
      </c>
      <c r="T46" s="114">
        <f t="shared" si="5"/>
        <v>0.026882168811314316</v>
      </c>
      <c r="U46" s="114"/>
      <c r="V46" s="114">
        <f t="shared" si="6"/>
        <v>0.020547333333333334</v>
      </c>
      <c r="W46" s="114">
        <f t="shared" si="7"/>
        <v>0.03065047096973661</v>
      </c>
    </row>
    <row r="47" spans="1:23" ht="12.75">
      <c r="A47" s="32" t="s">
        <v>96</v>
      </c>
      <c r="B47" s="39">
        <v>0.000526</v>
      </c>
      <c r="C47" s="39">
        <v>0.014</v>
      </c>
      <c r="D47" s="39">
        <v>0.0195</v>
      </c>
      <c r="E47" s="39">
        <v>0.00975</v>
      </c>
      <c r="F47" s="39">
        <v>0.0551</v>
      </c>
      <c r="G47" s="39">
        <v>0.0632</v>
      </c>
      <c r="H47" s="40">
        <v>0.0271</v>
      </c>
      <c r="I47" s="41"/>
      <c r="J47" s="42" t="s">
        <v>96</v>
      </c>
      <c r="K47" s="39">
        <v>-0.0299</v>
      </c>
      <c r="L47" s="39">
        <v>0.00177</v>
      </c>
      <c r="M47" s="39">
        <v>0.0189</v>
      </c>
      <c r="N47" s="39">
        <v>0.00566</v>
      </c>
      <c r="O47" s="39">
        <v>0.023</v>
      </c>
      <c r="P47" s="39">
        <v>-0.0251</v>
      </c>
      <c r="Q47" s="40">
        <v>-0.00103</v>
      </c>
      <c r="S47" s="114">
        <f t="shared" si="4"/>
        <v>0.027012666666666667</v>
      </c>
      <c r="T47" s="114">
        <f t="shared" si="5"/>
        <v>0.02578268493905681</v>
      </c>
      <c r="U47" s="114"/>
      <c r="V47" s="114">
        <f t="shared" si="6"/>
        <v>-0.0009449999999999997</v>
      </c>
      <c r="W47" s="114">
        <f t="shared" si="7"/>
        <v>0.022090904689487028</v>
      </c>
    </row>
    <row r="48" spans="1:23" ht="12.75">
      <c r="A48" s="32" t="s">
        <v>97</v>
      </c>
      <c r="B48" s="39">
        <v>-0.0412</v>
      </c>
      <c r="C48" s="39">
        <v>0.0288</v>
      </c>
      <c r="D48" s="39">
        <v>0.0129</v>
      </c>
      <c r="E48" s="39">
        <v>-0.0162</v>
      </c>
      <c r="F48" s="39">
        <v>0.0162</v>
      </c>
      <c r="G48" s="39">
        <v>-0.000306</v>
      </c>
      <c r="H48" s="40">
        <v>0</v>
      </c>
      <c r="I48" s="41"/>
      <c r="J48" s="42" t="s">
        <v>97</v>
      </c>
      <c r="K48" s="39">
        <v>0.0181</v>
      </c>
      <c r="L48" s="39">
        <v>-0.0168</v>
      </c>
      <c r="M48" s="39">
        <v>-0.0141</v>
      </c>
      <c r="N48" s="39">
        <v>-0.0528</v>
      </c>
      <c r="O48" s="39">
        <v>0.0628</v>
      </c>
      <c r="P48" s="39">
        <v>0.00275</v>
      </c>
      <c r="Q48" s="40">
        <v>0</v>
      </c>
      <c r="S48" s="114">
        <f t="shared" si="4"/>
        <v>3.2333333333333405E-05</v>
      </c>
      <c r="T48" s="114">
        <f t="shared" si="5"/>
        <v>0.025370287201107258</v>
      </c>
      <c r="U48" s="114"/>
      <c r="V48" s="114">
        <f t="shared" si="6"/>
        <v>-8.33333333333285E-06</v>
      </c>
      <c r="W48" s="114">
        <f t="shared" si="7"/>
        <v>0.03885331924902513</v>
      </c>
    </row>
    <row r="49" spans="1:23" ht="12.75">
      <c r="A49" s="32" t="s">
        <v>98</v>
      </c>
      <c r="B49" s="39">
        <v>-0.0072</v>
      </c>
      <c r="C49" s="39">
        <v>-0.000864</v>
      </c>
      <c r="D49" s="39">
        <v>-0.0132</v>
      </c>
      <c r="E49" s="39">
        <v>-0.00872</v>
      </c>
      <c r="F49" s="39">
        <v>0.00328</v>
      </c>
      <c r="G49" s="39">
        <v>-0.00527</v>
      </c>
      <c r="H49" s="40">
        <v>-0.00528</v>
      </c>
      <c r="I49" s="41"/>
      <c r="J49" s="42" t="s">
        <v>98</v>
      </c>
      <c r="K49" s="39">
        <v>-0.0065</v>
      </c>
      <c r="L49" s="39">
        <v>-0.00406</v>
      </c>
      <c r="M49" s="39">
        <v>-0.00551</v>
      </c>
      <c r="N49" s="39">
        <v>-0.00697</v>
      </c>
      <c r="O49" s="39">
        <v>0.00372</v>
      </c>
      <c r="P49" s="39">
        <v>-0.00563</v>
      </c>
      <c r="Q49" s="40">
        <v>-0.00423</v>
      </c>
      <c r="S49" s="114">
        <f t="shared" si="4"/>
        <v>-0.005329</v>
      </c>
      <c r="T49" s="114">
        <f t="shared" si="5"/>
        <v>0.005848192028310972</v>
      </c>
      <c r="U49" s="114"/>
      <c r="V49" s="114">
        <f t="shared" si="6"/>
        <v>-0.004158333333333333</v>
      </c>
      <c r="W49" s="114">
        <f t="shared" si="7"/>
        <v>0.003986464181033949</v>
      </c>
    </row>
    <row r="50" spans="1:23" ht="12.75">
      <c r="A50" s="32" t="s">
        <v>99</v>
      </c>
      <c r="B50" s="39">
        <v>-0.00355</v>
      </c>
      <c r="C50" s="39">
        <v>0.000743</v>
      </c>
      <c r="D50" s="39">
        <v>-0.000181</v>
      </c>
      <c r="E50" s="39">
        <v>-0.0039</v>
      </c>
      <c r="F50" s="39">
        <v>-0.000947</v>
      </c>
      <c r="G50" s="39">
        <v>-0.00327</v>
      </c>
      <c r="H50" s="40">
        <v>-0.00185</v>
      </c>
      <c r="I50" s="41"/>
      <c r="J50" s="42" t="s">
        <v>99</v>
      </c>
      <c r="K50" s="39">
        <v>0.00653</v>
      </c>
      <c r="L50" s="39">
        <v>-0.000578</v>
      </c>
      <c r="M50" s="39">
        <v>0.00137</v>
      </c>
      <c r="N50" s="39">
        <v>-0.00199</v>
      </c>
      <c r="O50" s="39">
        <v>0.00805</v>
      </c>
      <c r="P50" s="39">
        <v>0.000588</v>
      </c>
      <c r="Q50" s="40">
        <v>0.00233</v>
      </c>
      <c r="S50" s="114">
        <f t="shared" si="4"/>
        <v>-0.0018508333333333335</v>
      </c>
      <c r="T50" s="114">
        <f t="shared" si="5"/>
        <v>0.001971472284021935</v>
      </c>
      <c r="U50" s="114"/>
      <c r="V50" s="114">
        <f t="shared" si="6"/>
        <v>0.0023283333333333333</v>
      </c>
      <c r="W50" s="114">
        <f t="shared" si="7"/>
        <v>0.004035676184565192</v>
      </c>
    </row>
    <row r="51" spans="1:23" ht="12.75">
      <c r="A51" s="32" t="s">
        <v>100</v>
      </c>
      <c r="B51" s="39">
        <v>0.00239</v>
      </c>
      <c r="C51" s="39">
        <v>0.00278</v>
      </c>
      <c r="D51" s="39">
        <v>0.00284</v>
      </c>
      <c r="E51" s="39">
        <v>9.04E-06</v>
      </c>
      <c r="F51" s="39">
        <v>0.0065</v>
      </c>
      <c r="G51" s="39">
        <v>0.0103</v>
      </c>
      <c r="H51" s="40">
        <v>0.00414</v>
      </c>
      <c r="I51" s="41"/>
      <c r="J51" s="42" t="s">
        <v>100</v>
      </c>
      <c r="K51" s="39">
        <v>-0.00206</v>
      </c>
      <c r="L51" s="39">
        <v>-0.00221</v>
      </c>
      <c r="M51" s="39">
        <v>0.00186</v>
      </c>
      <c r="N51" s="39">
        <v>-0.000971</v>
      </c>
      <c r="O51" s="39">
        <v>0.0028</v>
      </c>
      <c r="P51" s="39">
        <v>-0.00239</v>
      </c>
      <c r="Q51" s="40">
        <v>-0.000502</v>
      </c>
      <c r="S51" s="114">
        <f t="shared" si="4"/>
        <v>0.004136506666666667</v>
      </c>
      <c r="T51" s="114">
        <f t="shared" si="5"/>
        <v>0.0036655710960594758</v>
      </c>
      <c r="U51" s="114"/>
      <c r="V51" s="114">
        <f t="shared" si="6"/>
        <v>-0.0004951666666666668</v>
      </c>
      <c r="W51" s="114">
        <f t="shared" si="7"/>
        <v>0.0022632322387829903</v>
      </c>
    </row>
    <row r="52" spans="1:23" ht="12.75">
      <c r="A52" s="32" t="s">
        <v>101</v>
      </c>
      <c r="B52" s="39">
        <v>-0.00145</v>
      </c>
      <c r="C52" s="39">
        <v>-0.000631</v>
      </c>
      <c r="D52" s="39">
        <v>0.00173</v>
      </c>
      <c r="E52" s="39">
        <v>0.00253</v>
      </c>
      <c r="F52" s="39">
        <v>0.0019</v>
      </c>
      <c r="G52" s="39">
        <v>-0.000313</v>
      </c>
      <c r="H52" s="40">
        <v>0.000628</v>
      </c>
      <c r="I52" s="41"/>
      <c r="J52" s="42" t="s">
        <v>101</v>
      </c>
      <c r="K52" s="39">
        <v>0.00258</v>
      </c>
      <c r="L52" s="39">
        <v>0.00347</v>
      </c>
      <c r="M52" s="39">
        <v>0.0018</v>
      </c>
      <c r="N52" s="39">
        <v>0.00225</v>
      </c>
      <c r="O52" s="39">
        <v>0.00347</v>
      </c>
      <c r="P52" s="39">
        <v>0.0029</v>
      </c>
      <c r="Q52" s="40">
        <v>0.00274</v>
      </c>
      <c r="S52" s="114">
        <f t="shared" si="4"/>
        <v>0.0006276666666666667</v>
      </c>
      <c r="T52" s="114">
        <f t="shared" si="5"/>
        <v>0.0016271839068361838</v>
      </c>
      <c r="U52" s="114"/>
      <c r="V52" s="114">
        <f t="shared" si="6"/>
        <v>0.0027449999999999996</v>
      </c>
      <c r="W52" s="114">
        <f t="shared" si="7"/>
        <v>0.0006694101881507347</v>
      </c>
    </row>
    <row r="53" spans="1:23" ht="12.75">
      <c r="A53" s="32" t="s">
        <v>102</v>
      </c>
      <c r="B53" s="39">
        <v>0.00312</v>
      </c>
      <c r="C53" s="39">
        <v>0.00417</v>
      </c>
      <c r="D53" s="39">
        <v>0.0018</v>
      </c>
      <c r="E53" s="39">
        <v>0.00686</v>
      </c>
      <c r="F53" s="39">
        <v>0.000687</v>
      </c>
      <c r="G53" s="39">
        <v>0.000229</v>
      </c>
      <c r="H53" s="40">
        <v>0.00281</v>
      </c>
      <c r="I53" s="41"/>
      <c r="J53" s="42" t="s">
        <v>102</v>
      </c>
      <c r="K53" s="39">
        <v>0.000776</v>
      </c>
      <c r="L53" s="39">
        <v>0.00739</v>
      </c>
      <c r="M53" s="39">
        <v>0.00352</v>
      </c>
      <c r="N53" s="39">
        <v>0.00303</v>
      </c>
      <c r="O53" s="39">
        <v>0.00583</v>
      </c>
      <c r="P53" s="39">
        <v>0.00422</v>
      </c>
      <c r="Q53" s="40">
        <v>0.00413</v>
      </c>
      <c r="S53" s="114">
        <f t="shared" si="4"/>
        <v>0.0028109999999999997</v>
      </c>
      <c r="T53" s="114">
        <f t="shared" si="5"/>
        <v>0.0024713147917657112</v>
      </c>
      <c r="U53" s="114"/>
      <c r="V53" s="114">
        <f t="shared" si="6"/>
        <v>0.0041276666666666675</v>
      </c>
      <c r="W53" s="114">
        <f t="shared" si="7"/>
        <v>0.0022959565907626953</v>
      </c>
    </row>
    <row r="54" spans="1:17" ht="12.75">
      <c r="A54" s="32" t="s">
        <v>103</v>
      </c>
      <c r="B54" s="20"/>
      <c r="C54" s="20"/>
      <c r="D54" s="20"/>
      <c r="E54" s="20"/>
      <c r="F54" s="20"/>
      <c r="G54" s="20"/>
      <c r="H54" s="40"/>
      <c r="I54" s="41"/>
      <c r="J54" s="42" t="s">
        <v>103</v>
      </c>
      <c r="K54" s="20"/>
      <c r="L54" s="20"/>
      <c r="M54" s="20"/>
      <c r="N54" s="20"/>
      <c r="O54" s="20"/>
      <c r="P54" s="20"/>
      <c r="Q54" s="40"/>
    </row>
    <row r="55" spans="1:17" ht="13.5" thickBot="1">
      <c r="A55" s="43" t="s">
        <v>104</v>
      </c>
      <c r="B55" s="20"/>
      <c r="C55" s="20"/>
      <c r="D55" s="20"/>
      <c r="E55" s="20"/>
      <c r="F55" s="20"/>
      <c r="G55" s="20"/>
      <c r="H55" s="40"/>
      <c r="I55" s="41"/>
      <c r="J55" s="45" t="s">
        <v>104</v>
      </c>
      <c r="K55" s="20"/>
      <c r="L55" s="20"/>
      <c r="M55" s="20"/>
      <c r="N55" s="20"/>
      <c r="O55" s="20"/>
      <c r="P55" s="20"/>
      <c r="Q55" s="44"/>
    </row>
    <row r="56" spans="1:17" ht="12.75">
      <c r="A56" s="49" t="s">
        <v>105</v>
      </c>
      <c r="B56" s="50">
        <v>0.000102</v>
      </c>
      <c r="C56" s="50">
        <v>0.000112</v>
      </c>
      <c r="D56" s="50">
        <v>-4.96E-05</v>
      </c>
      <c r="E56" s="50">
        <v>0.000196</v>
      </c>
      <c r="F56" s="50">
        <v>-0.000189</v>
      </c>
      <c r="G56" s="50">
        <v>-0.000168</v>
      </c>
      <c r="H56" s="51">
        <v>0.000278</v>
      </c>
      <c r="J56" s="49" t="s">
        <v>105</v>
      </c>
      <c r="K56" s="50">
        <v>-3.6E-05</v>
      </c>
      <c r="L56" s="50">
        <v>6.42E-05</v>
      </c>
      <c r="M56" s="50">
        <v>-4.22E-05</v>
      </c>
      <c r="N56" s="50">
        <v>-3.38E-05</v>
      </c>
      <c r="O56" s="50">
        <v>0.000124</v>
      </c>
      <c r="P56" s="50">
        <v>-7.3E-05</v>
      </c>
      <c r="Q56" s="51">
        <v>0.000189</v>
      </c>
    </row>
    <row r="57" spans="1:17" ht="13.5" thickBot="1">
      <c r="A57" s="49" t="s">
        <v>106</v>
      </c>
      <c r="B57" s="52">
        <v>0.000131</v>
      </c>
      <c r="C57" s="52">
        <v>-9.29E-05</v>
      </c>
      <c r="D57" s="52">
        <v>-4.01E-05</v>
      </c>
      <c r="E57" s="52">
        <v>4.85E-05</v>
      </c>
      <c r="F57" s="52">
        <v>-5.26E-05</v>
      </c>
      <c r="G57" s="52">
        <v>0</v>
      </c>
      <c r="H57" s="53">
        <v>0.00056</v>
      </c>
      <c r="J57" s="49" t="s">
        <v>106</v>
      </c>
      <c r="K57" s="52">
        <v>-5.8E-05</v>
      </c>
      <c r="L57" s="52">
        <v>5.35E-05</v>
      </c>
      <c r="M57" s="52">
        <v>4.61E-05</v>
      </c>
      <c r="N57" s="52">
        <v>0.00017</v>
      </c>
      <c r="O57" s="52">
        <v>-0.000203</v>
      </c>
      <c r="P57" s="52">
        <v>0</v>
      </c>
      <c r="Q57" s="53">
        <v>0.000679</v>
      </c>
    </row>
    <row r="59" ht="13.5" thickBot="1"/>
    <row r="60" spans="1:23" ht="12.75">
      <c r="A60" s="32" t="str">
        <f>A22</f>
        <v>b1</v>
      </c>
      <c r="B60" s="33">
        <f>B22</f>
        <v>10000</v>
      </c>
      <c r="C60" s="33">
        <f aca="true" t="shared" si="8" ref="C60:H60">C22</f>
        <v>10000</v>
      </c>
      <c r="D60" s="34">
        <f t="shared" si="8"/>
        <v>10000</v>
      </c>
      <c r="E60" s="34">
        <f t="shared" si="8"/>
        <v>10000</v>
      </c>
      <c r="F60" s="34">
        <f t="shared" si="8"/>
        <v>10000</v>
      </c>
      <c r="G60" s="34">
        <f t="shared" si="8"/>
        <v>10000</v>
      </c>
      <c r="H60" s="35">
        <f t="shared" si="8"/>
        <v>10000</v>
      </c>
      <c r="I60" s="36"/>
      <c r="J60" s="35" t="str">
        <f>J22</f>
        <v>b1</v>
      </c>
      <c r="K60" s="34">
        <f>K22</f>
        <v>10000</v>
      </c>
      <c r="L60" s="34">
        <f aca="true" t="shared" si="9" ref="L60:Q60">L22</f>
        <v>10000</v>
      </c>
      <c r="M60" s="34">
        <f t="shared" si="9"/>
        <v>10000</v>
      </c>
      <c r="N60" s="34">
        <f t="shared" si="9"/>
        <v>10000</v>
      </c>
      <c r="O60" s="34">
        <f t="shared" si="9"/>
        <v>10000</v>
      </c>
      <c r="P60" s="34">
        <f t="shared" si="9"/>
        <v>10000</v>
      </c>
      <c r="Q60" s="35">
        <f t="shared" si="9"/>
        <v>10000</v>
      </c>
      <c r="S60" s="114">
        <f>AVERAGE(B60:G60)</f>
        <v>10000</v>
      </c>
      <c r="T60" s="114">
        <f>STDEV(B60:G60)</f>
        <v>0</v>
      </c>
      <c r="U60" s="114"/>
      <c r="V60" s="114">
        <f>AVERAGE(K60:P60)</f>
        <v>10000</v>
      </c>
      <c r="W60" s="114">
        <f>STDEV(K60:P60)</f>
        <v>0</v>
      </c>
    </row>
    <row r="61" spans="1:23" ht="12.75">
      <c r="A61" s="32" t="str">
        <f aca="true" t="shared" si="10" ref="A61:A76">A23</f>
        <v>b2</v>
      </c>
      <c r="B61" s="38">
        <f>-B23</f>
        <v>4.62</v>
      </c>
      <c r="C61" s="38">
        <f aca="true" t="shared" si="11" ref="C61:H61">-C23</f>
        <v>5.5</v>
      </c>
      <c r="D61" s="39">
        <f t="shared" si="11"/>
        <v>3.35</v>
      </c>
      <c r="E61" s="39">
        <f t="shared" si="11"/>
        <v>3.15</v>
      </c>
      <c r="F61" s="39">
        <f t="shared" si="11"/>
        <v>5.23</v>
      </c>
      <c r="G61" s="39">
        <f t="shared" si="11"/>
        <v>3.6</v>
      </c>
      <c r="H61" s="40">
        <f t="shared" si="11"/>
        <v>4.24</v>
      </c>
      <c r="I61" s="41"/>
      <c r="J61" s="42" t="str">
        <f>J23</f>
        <v>b2</v>
      </c>
      <c r="K61" s="39">
        <f>-K23</f>
        <v>-2.69</v>
      </c>
      <c r="L61" s="39">
        <f aca="true" t="shared" si="12" ref="L61:Q61">-L23</f>
        <v>-2.21</v>
      </c>
      <c r="M61" s="39">
        <f t="shared" si="12"/>
        <v>-3.73</v>
      </c>
      <c r="N61" s="39">
        <f t="shared" si="12"/>
        <v>-3.62</v>
      </c>
      <c r="O61" s="39">
        <f t="shared" si="12"/>
        <v>-0.412</v>
      </c>
      <c r="P61" s="39">
        <f t="shared" si="12"/>
        <v>-3</v>
      </c>
      <c r="Q61" s="40">
        <f t="shared" si="12"/>
        <v>-2.61</v>
      </c>
      <c r="S61" s="114">
        <f aca="true" t="shared" si="13" ref="S61:S74">AVERAGE(B61:G61)</f>
        <v>4.241666666666667</v>
      </c>
      <c r="T61" s="114">
        <f aca="true" t="shared" si="14" ref="T61:T74">STDEV(B61:G61)</f>
        <v>1.0101369544109668</v>
      </c>
      <c r="U61" s="114"/>
      <c r="V61" s="114">
        <f aca="true" t="shared" si="15" ref="V61:V74">AVERAGE(K61:P61)</f>
        <v>-2.6103333333333336</v>
      </c>
      <c r="W61" s="114">
        <f aca="true" t="shared" si="16" ref="W61:W74">STDEV(K61:P61)</f>
        <v>1.218540383683145</v>
      </c>
    </row>
    <row r="62" spans="1:23" ht="12.75">
      <c r="A62" s="32" t="str">
        <f t="shared" si="10"/>
        <v>b3</v>
      </c>
      <c r="B62" s="38">
        <f>B24</f>
        <v>-7.78</v>
      </c>
      <c r="C62" s="38">
        <f aca="true" t="shared" si="17" ref="C62:H62">C24</f>
        <v>-8.05</v>
      </c>
      <c r="D62" s="39">
        <f t="shared" si="17"/>
        <v>-8.9</v>
      </c>
      <c r="E62" s="39">
        <f t="shared" si="17"/>
        <v>-9.55</v>
      </c>
      <c r="F62" s="39">
        <f t="shared" si="17"/>
        <v>-8.23</v>
      </c>
      <c r="G62" s="39">
        <f t="shared" si="17"/>
        <v>-8.26</v>
      </c>
      <c r="H62" s="40">
        <f t="shared" si="17"/>
        <v>-8.46</v>
      </c>
      <c r="I62" s="41"/>
      <c r="J62" s="42" t="str">
        <f aca="true" t="shared" si="18" ref="J62:Q62">J24</f>
        <v>b3</v>
      </c>
      <c r="K62" s="39">
        <f t="shared" si="18"/>
        <v>-8.36</v>
      </c>
      <c r="L62" s="39">
        <f t="shared" si="18"/>
        <v>-8.51</v>
      </c>
      <c r="M62" s="39">
        <f t="shared" si="18"/>
        <v>-9.27</v>
      </c>
      <c r="N62" s="39">
        <f t="shared" si="18"/>
        <v>-9.25</v>
      </c>
      <c r="O62" s="39">
        <f t="shared" si="18"/>
        <v>-7.56</v>
      </c>
      <c r="P62" s="39">
        <f t="shared" si="18"/>
        <v>-7.79</v>
      </c>
      <c r="Q62" s="40">
        <f t="shared" si="18"/>
        <v>-8.46</v>
      </c>
      <c r="S62" s="114">
        <f t="shared" si="13"/>
        <v>-8.461666666666668</v>
      </c>
      <c r="T62" s="114">
        <f t="shared" si="14"/>
        <v>0.6488579711051361</v>
      </c>
      <c r="U62" s="114"/>
      <c r="V62" s="114">
        <f t="shared" si="15"/>
        <v>-8.456666666666667</v>
      </c>
      <c r="W62" s="114">
        <f t="shared" si="16"/>
        <v>0.7143575202002381</v>
      </c>
    </row>
    <row r="63" spans="1:23" ht="12.75">
      <c r="A63" s="32" t="str">
        <f t="shared" si="10"/>
        <v>b4</v>
      </c>
      <c r="B63" s="39">
        <f aca="true" t="shared" si="19" ref="B63:H63">-B25</f>
        <v>0.452</v>
      </c>
      <c r="C63" s="39">
        <f t="shared" si="19"/>
        <v>0.228</v>
      </c>
      <c r="D63" s="39">
        <f t="shared" si="19"/>
        <v>0.311</v>
      </c>
      <c r="E63" s="39">
        <f t="shared" si="19"/>
        <v>0.21</v>
      </c>
      <c r="F63" s="39">
        <f t="shared" si="19"/>
        <v>0.327</v>
      </c>
      <c r="G63" s="39">
        <f t="shared" si="19"/>
        <v>0.388</v>
      </c>
      <c r="H63" s="40">
        <f t="shared" si="19"/>
        <v>0.32</v>
      </c>
      <c r="I63" s="41"/>
      <c r="J63" s="42" t="str">
        <f>J25</f>
        <v>b4</v>
      </c>
      <c r="K63" s="39">
        <f aca="true" t="shared" si="20" ref="K63:Q63">-K25</f>
        <v>-0.189</v>
      </c>
      <c r="L63" s="39">
        <f t="shared" si="20"/>
        <v>-0.311</v>
      </c>
      <c r="M63" s="39">
        <f t="shared" si="20"/>
        <v>-0.265</v>
      </c>
      <c r="N63" s="39">
        <f t="shared" si="20"/>
        <v>-0.229</v>
      </c>
      <c r="O63" s="39">
        <f t="shared" si="20"/>
        <v>-0.171</v>
      </c>
      <c r="P63" s="39">
        <f t="shared" si="20"/>
        <v>-0.0509</v>
      </c>
      <c r="Q63" s="40">
        <f t="shared" si="20"/>
        <v>-0.203</v>
      </c>
      <c r="S63" s="114">
        <f t="shared" si="13"/>
        <v>0.3193333333333333</v>
      </c>
      <c r="T63" s="114">
        <f t="shared" si="14"/>
        <v>0.09245467357936359</v>
      </c>
      <c r="U63" s="114"/>
      <c r="V63" s="114">
        <f t="shared" si="15"/>
        <v>-0.20265</v>
      </c>
      <c r="W63" s="114">
        <f t="shared" si="16"/>
        <v>0.09004185138034426</v>
      </c>
    </row>
    <row r="64" spans="1:23" ht="12.75">
      <c r="A64" s="32" t="str">
        <f t="shared" si="10"/>
        <v>b5</v>
      </c>
      <c r="B64" s="39">
        <f>B26</f>
        <v>1.87</v>
      </c>
      <c r="C64" s="39">
        <f aca="true" t="shared" si="21" ref="C64:H64">C26</f>
        <v>2.17</v>
      </c>
      <c r="D64" s="39">
        <f t="shared" si="21"/>
        <v>1.92</v>
      </c>
      <c r="E64" s="39">
        <f t="shared" si="21"/>
        <v>1.87</v>
      </c>
      <c r="F64" s="39">
        <f t="shared" si="21"/>
        <v>1.91</v>
      </c>
      <c r="G64" s="39">
        <f t="shared" si="21"/>
        <v>1.99</v>
      </c>
      <c r="H64" s="40">
        <f t="shared" si="21"/>
        <v>1.95</v>
      </c>
      <c r="I64" s="41"/>
      <c r="J64" s="42" t="str">
        <f aca="true" t="shared" si="22" ref="J64:Q64">J26</f>
        <v>b5</v>
      </c>
      <c r="K64" s="39">
        <f t="shared" si="22"/>
        <v>2.5</v>
      </c>
      <c r="L64" s="39">
        <f t="shared" si="22"/>
        <v>2.59</v>
      </c>
      <c r="M64" s="39">
        <f t="shared" si="22"/>
        <v>2.54</v>
      </c>
      <c r="N64" s="39">
        <f t="shared" si="22"/>
        <v>2.68</v>
      </c>
      <c r="O64" s="39">
        <f t="shared" si="22"/>
        <v>2.64</v>
      </c>
      <c r="P64" s="39">
        <f t="shared" si="22"/>
        <v>2.62</v>
      </c>
      <c r="Q64" s="40">
        <f t="shared" si="22"/>
        <v>2.59</v>
      </c>
      <c r="S64" s="114">
        <f t="shared" si="13"/>
        <v>1.955</v>
      </c>
      <c r="T64" s="114">
        <f t="shared" si="14"/>
        <v>0.11414902540100429</v>
      </c>
      <c r="U64" s="114"/>
      <c r="V64" s="114">
        <f t="shared" si="15"/>
        <v>2.595</v>
      </c>
      <c r="W64" s="114">
        <f t="shared" si="16"/>
        <v>0.06625707509391568</v>
      </c>
    </row>
    <row r="65" spans="1:23" ht="12.75">
      <c r="A65" s="32" t="str">
        <f t="shared" si="10"/>
        <v>b6</v>
      </c>
      <c r="B65" s="39">
        <f aca="true" t="shared" si="23" ref="B65:H65">-B27</f>
        <v>0.0464</v>
      </c>
      <c r="C65" s="39">
        <f t="shared" si="23"/>
        <v>0.0322</v>
      </c>
      <c r="D65" s="39">
        <f t="shared" si="23"/>
        <v>0.0931</v>
      </c>
      <c r="E65" s="39">
        <f t="shared" si="23"/>
        <v>-0.104</v>
      </c>
      <c r="F65" s="39">
        <f t="shared" si="23"/>
        <v>0.109</v>
      </c>
      <c r="G65" s="39">
        <f t="shared" si="23"/>
        <v>0.144</v>
      </c>
      <c r="H65" s="40">
        <f t="shared" si="23"/>
        <v>0.0535</v>
      </c>
      <c r="I65" s="41"/>
      <c r="J65" s="42" t="str">
        <f>J27</f>
        <v>b6</v>
      </c>
      <c r="K65" s="39">
        <f aca="true" t="shared" si="24" ref="K65:Q65">-K27</f>
        <v>-0.0496</v>
      </c>
      <c r="L65" s="39">
        <f t="shared" si="24"/>
        <v>-0.0355</v>
      </c>
      <c r="M65" s="39">
        <f t="shared" si="24"/>
        <v>-0.0359</v>
      </c>
      <c r="N65" s="39">
        <f t="shared" si="24"/>
        <v>-0.084</v>
      </c>
      <c r="O65" s="39">
        <f t="shared" si="24"/>
        <v>-0.079</v>
      </c>
      <c r="P65" s="39">
        <f t="shared" si="24"/>
        <v>-0.00227</v>
      </c>
      <c r="Q65" s="40">
        <f t="shared" si="24"/>
        <v>-0.0477</v>
      </c>
      <c r="S65" s="114">
        <f t="shared" si="13"/>
        <v>0.05345</v>
      </c>
      <c r="T65" s="114">
        <f t="shared" si="14"/>
        <v>0.08734872065462664</v>
      </c>
      <c r="U65" s="114"/>
      <c r="V65" s="114">
        <f t="shared" si="15"/>
        <v>-0.04771166666666667</v>
      </c>
      <c r="W65" s="114">
        <f t="shared" si="16"/>
        <v>0.03050558664682039</v>
      </c>
    </row>
    <row r="66" spans="1:23" ht="12.75">
      <c r="A66" s="32" t="str">
        <f t="shared" si="10"/>
        <v>b7</v>
      </c>
      <c r="B66" s="39">
        <f>B28</f>
        <v>1.19</v>
      </c>
      <c r="C66" s="39">
        <f aca="true" t="shared" si="25" ref="C66:H66">C28</f>
        <v>1.18</v>
      </c>
      <c r="D66" s="39">
        <f t="shared" si="25"/>
        <v>1.18</v>
      </c>
      <c r="E66" s="39">
        <f t="shared" si="25"/>
        <v>1.15</v>
      </c>
      <c r="F66" s="39">
        <f t="shared" si="25"/>
        <v>1.1</v>
      </c>
      <c r="G66" s="39">
        <f t="shared" si="25"/>
        <v>1.13</v>
      </c>
      <c r="H66" s="40">
        <f t="shared" si="25"/>
        <v>1.16</v>
      </c>
      <c r="I66" s="41"/>
      <c r="J66" s="42" t="str">
        <f aca="true" t="shared" si="26" ref="J66:Q66">J28</f>
        <v>b7</v>
      </c>
      <c r="K66" s="39">
        <f t="shared" si="26"/>
        <v>1.17</v>
      </c>
      <c r="L66" s="39">
        <f t="shared" si="26"/>
        <v>1.21</v>
      </c>
      <c r="M66" s="39">
        <f t="shared" si="26"/>
        <v>1.22</v>
      </c>
      <c r="N66" s="39">
        <f t="shared" si="26"/>
        <v>1.16</v>
      </c>
      <c r="O66" s="39">
        <f t="shared" si="26"/>
        <v>1.21</v>
      </c>
      <c r="P66" s="39">
        <f t="shared" si="26"/>
        <v>1.2</v>
      </c>
      <c r="Q66" s="40">
        <f t="shared" si="26"/>
        <v>1.2</v>
      </c>
      <c r="S66" s="114">
        <f t="shared" si="13"/>
        <v>1.1549999999999998</v>
      </c>
      <c r="T66" s="114">
        <f t="shared" si="14"/>
        <v>0.03507135583350508</v>
      </c>
      <c r="U66" s="114"/>
      <c r="V66" s="114">
        <f t="shared" si="15"/>
        <v>1.195</v>
      </c>
      <c r="W66" s="114">
        <f t="shared" si="16"/>
        <v>0.024289915602983186</v>
      </c>
    </row>
    <row r="67" spans="1:23" ht="12.75">
      <c r="A67" s="32" t="str">
        <f t="shared" si="10"/>
        <v>b8</v>
      </c>
      <c r="B67" s="39">
        <f aca="true" t="shared" si="27" ref="B67:H67">-B29</f>
        <v>0.00498</v>
      </c>
      <c r="C67" s="39">
        <f t="shared" si="27"/>
        <v>-0.0138</v>
      </c>
      <c r="D67" s="39">
        <f t="shared" si="27"/>
        <v>0.0136</v>
      </c>
      <c r="E67" s="39">
        <f t="shared" si="27"/>
        <v>-0.0262</v>
      </c>
      <c r="F67" s="39">
        <f t="shared" si="27"/>
        <v>0.061</v>
      </c>
      <c r="G67" s="39">
        <f t="shared" si="27"/>
        <v>0.0352</v>
      </c>
      <c r="H67" s="40">
        <f t="shared" si="27"/>
        <v>0.0125</v>
      </c>
      <c r="I67" s="41"/>
      <c r="J67" s="42" t="str">
        <f>J29</f>
        <v>b8</v>
      </c>
      <c r="K67" s="39">
        <f aca="true" t="shared" si="28" ref="K67:Q67">-K29</f>
        <v>0.0284</v>
      </c>
      <c r="L67" s="39">
        <f t="shared" si="28"/>
        <v>-0.0136</v>
      </c>
      <c r="M67" s="39">
        <f t="shared" si="28"/>
        <v>0.00243</v>
      </c>
      <c r="N67" s="39">
        <f t="shared" si="28"/>
        <v>0.0466</v>
      </c>
      <c r="O67" s="39">
        <f t="shared" si="28"/>
        <v>-0.0169</v>
      </c>
      <c r="P67" s="39">
        <f t="shared" si="28"/>
        <v>0.00738</v>
      </c>
      <c r="Q67" s="40">
        <f t="shared" si="28"/>
        <v>0.00904</v>
      </c>
      <c r="S67" s="114">
        <f t="shared" si="13"/>
        <v>0.012463333333333333</v>
      </c>
      <c r="T67" s="114">
        <f t="shared" si="14"/>
        <v>0.03198334670835225</v>
      </c>
      <c r="U67" s="114"/>
      <c r="V67" s="114">
        <f t="shared" si="15"/>
        <v>0.009051666666666666</v>
      </c>
      <c r="W67" s="114">
        <f t="shared" si="16"/>
        <v>0.024566087532748613</v>
      </c>
    </row>
    <row r="68" spans="1:23" ht="12.75">
      <c r="A68" s="32" t="str">
        <f t="shared" si="10"/>
        <v>b9</v>
      </c>
      <c r="B68" s="39">
        <f>B30</f>
        <v>0.507</v>
      </c>
      <c r="C68" s="39">
        <f aca="true" t="shared" si="29" ref="C68:H68">C30</f>
        <v>0.488</v>
      </c>
      <c r="D68" s="39">
        <f t="shared" si="29"/>
        <v>0.504</v>
      </c>
      <c r="E68" s="39">
        <f t="shared" si="29"/>
        <v>0.501</v>
      </c>
      <c r="F68" s="39">
        <f t="shared" si="29"/>
        <v>0.508</v>
      </c>
      <c r="G68" s="39">
        <f t="shared" si="29"/>
        <v>0.506</v>
      </c>
      <c r="H68" s="40">
        <f t="shared" si="29"/>
        <v>0.502</v>
      </c>
      <c r="I68" s="41"/>
      <c r="J68" s="42" t="str">
        <f aca="true" t="shared" si="30" ref="J68:Q68">J30</f>
        <v>b9</v>
      </c>
      <c r="K68" s="39">
        <f t="shared" si="30"/>
        <v>0.499</v>
      </c>
      <c r="L68" s="39">
        <f t="shared" si="30"/>
        <v>0.498</v>
      </c>
      <c r="M68" s="39">
        <f t="shared" si="30"/>
        <v>0.493</v>
      </c>
      <c r="N68" s="39">
        <f t="shared" si="30"/>
        <v>0.493</v>
      </c>
      <c r="O68" s="39">
        <f t="shared" si="30"/>
        <v>0.5</v>
      </c>
      <c r="P68" s="39">
        <f t="shared" si="30"/>
        <v>0.496</v>
      </c>
      <c r="Q68" s="40">
        <f t="shared" si="30"/>
        <v>0.497</v>
      </c>
      <c r="S68" s="114">
        <f t="shared" si="13"/>
        <v>0.5023333333333334</v>
      </c>
      <c r="T68" s="114">
        <f t="shared" si="14"/>
        <v>0.0074475946900058754</v>
      </c>
      <c r="U68" s="114"/>
      <c r="V68" s="114">
        <f t="shared" si="15"/>
        <v>0.4965</v>
      </c>
      <c r="W68" s="114">
        <f t="shared" si="16"/>
        <v>0.0030166206257896786</v>
      </c>
    </row>
    <row r="69" spans="1:23" ht="12.75">
      <c r="A69" s="32" t="str">
        <f t="shared" si="10"/>
        <v>b10</v>
      </c>
      <c r="B69" s="39">
        <f aca="true" t="shared" si="31" ref="B69:H69">-B31</f>
        <v>-0.031</v>
      </c>
      <c r="C69" s="39">
        <f t="shared" si="31"/>
        <v>-0.0348</v>
      </c>
      <c r="D69" s="39">
        <f t="shared" si="31"/>
        <v>0.0151</v>
      </c>
      <c r="E69" s="39">
        <f t="shared" si="31"/>
        <v>-0.0614</v>
      </c>
      <c r="F69" s="39">
        <f t="shared" si="31"/>
        <v>0.0597</v>
      </c>
      <c r="G69" s="39">
        <f t="shared" si="31"/>
        <v>0.0524</v>
      </c>
      <c r="H69" s="40">
        <f t="shared" si="31"/>
        <v>0</v>
      </c>
      <c r="I69" s="41"/>
      <c r="J69" s="42" t="str">
        <f>J31</f>
        <v>b10</v>
      </c>
      <c r="K69" s="39">
        <f aca="true" t="shared" si="32" ref="K69:Q69">-K31</f>
        <v>0.011</v>
      </c>
      <c r="L69" s="39">
        <f t="shared" si="32"/>
        <v>-0.0199</v>
      </c>
      <c r="M69" s="39">
        <f t="shared" si="32"/>
        <v>0.0132</v>
      </c>
      <c r="N69" s="39">
        <f t="shared" si="32"/>
        <v>0.0113</v>
      </c>
      <c r="O69" s="39">
        <f t="shared" si="32"/>
        <v>-0.0379</v>
      </c>
      <c r="P69" s="39">
        <f t="shared" si="32"/>
        <v>0.0224</v>
      </c>
      <c r="Q69" s="40">
        <f t="shared" si="32"/>
        <v>0</v>
      </c>
      <c r="S69" s="114">
        <f t="shared" si="13"/>
        <v>0</v>
      </c>
      <c r="T69" s="114">
        <f t="shared" si="14"/>
        <v>0.049959703762132136</v>
      </c>
      <c r="U69" s="114"/>
      <c r="V69" s="114">
        <f t="shared" si="15"/>
        <v>1.666666666666541E-05</v>
      </c>
      <c r="W69" s="114">
        <f t="shared" si="16"/>
        <v>0.023482369272853767</v>
      </c>
    </row>
    <row r="70" spans="1:23" ht="12.75">
      <c r="A70" s="32" t="str">
        <f t="shared" si="10"/>
        <v>b11</v>
      </c>
      <c r="B70" s="39">
        <f>B32</f>
        <v>0.527</v>
      </c>
      <c r="C70" s="39">
        <f aca="true" t="shared" si="33" ref="C70:H70">C32</f>
        <v>0.528</v>
      </c>
      <c r="D70" s="39">
        <f t="shared" si="33"/>
        <v>0.528</v>
      </c>
      <c r="E70" s="39">
        <f t="shared" si="33"/>
        <v>0.535</v>
      </c>
      <c r="F70" s="39">
        <f t="shared" si="33"/>
        <v>0.536</v>
      </c>
      <c r="G70" s="39">
        <f t="shared" si="33"/>
        <v>0.529</v>
      </c>
      <c r="H70" s="40">
        <f t="shared" si="33"/>
        <v>0.531</v>
      </c>
      <c r="I70" s="41"/>
      <c r="J70" s="42" t="str">
        <f aca="true" t="shared" si="34" ref="J70:Q70">J32</f>
        <v>b11</v>
      </c>
      <c r="K70" s="39">
        <f t="shared" si="34"/>
        <v>0.527</v>
      </c>
      <c r="L70" s="39">
        <f t="shared" si="34"/>
        <v>0.53</v>
      </c>
      <c r="M70" s="39">
        <f t="shared" si="34"/>
        <v>0.525</v>
      </c>
      <c r="N70" s="39">
        <f t="shared" si="34"/>
        <v>0.53</v>
      </c>
      <c r="O70" s="39">
        <f t="shared" si="34"/>
        <v>0.525</v>
      </c>
      <c r="P70" s="39">
        <f t="shared" si="34"/>
        <v>0.521</v>
      </c>
      <c r="Q70" s="40">
        <f t="shared" si="34"/>
        <v>0.526</v>
      </c>
      <c r="S70" s="114">
        <f t="shared" si="13"/>
        <v>0.5305000000000001</v>
      </c>
      <c r="T70" s="114">
        <f t="shared" si="14"/>
        <v>0.003937003936999061</v>
      </c>
      <c r="U70" s="114"/>
      <c r="V70" s="114">
        <f t="shared" si="15"/>
        <v>0.5263333333333333</v>
      </c>
      <c r="W70" s="114">
        <f t="shared" si="16"/>
        <v>0.0034448028487392766</v>
      </c>
    </row>
    <row r="71" spans="1:23" ht="12.75">
      <c r="A71" s="32" t="str">
        <f t="shared" si="10"/>
        <v>b12</v>
      </c>
      <c r="B71" s="39">
        <f aca="true" t="shared" si="35" ref="B71:H71">-B33</f>
        <v>-0.00321</v>
      </c>
      <c r="C71" s="39">
        <f t="shared" si="35"/>
        <v>-0.00478</v>
      </c>
      <c r="D71" s="39">
        <f t="shared" si="35"/>
        <v>0.000816</v>
      </c>
      <c r="E71" s="39">
        <f t="shared" si="35"/>
        <v>-0.0042</v>
      </c>
      <c r="F71" s="39">
        <f t="shared" si="35"/>
        <v>0.00531</v>
      </c>
      <c r="G71" s="39">
        <f t="shared" si="35"/>
        <v>0.0017</v>
      </c>
      <c r="H71" s="40">
        <f t="shared" si="35"/>
        <v>-0.000727</v>
      </c>
      <c r="I71" s="41"/>
      <c r="J71" s="42" t="str">
        <f>J33</f>
        <v>b12</v>
      </c>
      <c r="K71" s="39">
        <f aca="true" t="shared" si="36" ref="K71:Q71">-K33</f>
        <v>0.0024</v>
      </c>
      <c r="L71" s="39">
        <f t="shared" si="36"/>
        <v>-0.00514</v>
      </c>
      <c r="M71" s="39">
        <f t="shared" si="36"/>
        <v>0.00211</v>
      </c>
      <c r="N71" s="39">
        <f t="shared" si="36"/>
        <v>0.00502</v>
      </c>
      <c r="O71" s="39">
        <f t="shared" si="36"/>
        <v>-0.000721</v>
      </c>
      <c r="P71" s="39">
        <f t="shared" si="36"/>
        <v>-0.00183</v>
      </c>
      <c r="Q71" s="40">
        <f t="shared" si="36"/>
        <v>0.000306</v>
      </c>
      <c r="S71" s="114">
        <f t="shared" si="13"/>
        <v>-0.0007273333333333334</v>
      </c>
      <c r="T71" s="114">
        <f t="shared" si="14"/>
        <v>0.003984228239780781</v>
      </c>
      <c r="U71" s="114"/>
      <c r="V71" s="114">
        <f t="shared" si="15"/>
        <v>0.00030649999999999997</v>
      </c>
      <c r="W71" s="114">
        <f t="shared" si="16"/>
        <v>0.003609354166606541</v>
      </c>
    </row>
    <row r="72" spans="1:23" ht="12.75">
      <c r="A72" s="32" t="str">
        <f t="shared" si="10"/>
        <v>b13</v>
      </c>
      <c r="B72" s="39">
        <f>B34</f>
        <v>0.0324</v>
      </c>
      <c r="C72" s="39">
        <f aca="true" t="shared" si="37" ref="C72:H72">C34</f>
        <v>0.0308</v>
      </c>
      <c r="D72" s="39">
        <f t="shared" si="37"/>
        <v>0.0341</v>
      </c>
      <c r="E72" s="39">
        <f t="shared" si="37"/>
        <v>0.0356</v>
      </c>
      <c r="F72" s="39">
        <f t="shared" si="37"/>
        <v>0.0324</v>
      </c>
      <c r="G72" s="39">
        <f t="shared" si="37"/>
        <v>0.0317</v>
      </c>
      <c r="H72" s="40">
        <f t="shared" si="37"/>
        <v>0.0328</v>
      </c>
      <c r="I72" s="41"/>
      <c r="J72" s="42" t="str">
        <f aca="true" t="shared" si="38" ref="J72:Q72">J34</f>
        <v>b13</v>
      </c>
      <c r="K72" s="39">
        <f t="shared" si="38"/>
        <v>0.0364</v>
      </c>
      <c r="L72" s="39">
        <f t="shared" si="38"/>
        <v>0.0326</v>
      </c>
      <c r="M72" s="39">
        <f t="shared" si="38"/>
        <v>0.0357</v>
      </c>
      <c r="N72" s="39">
        <f t="shared" si="38"/>
        <v>0.0325</v>
      </c>
      <c r="O72" s="39">
        <f t="shared" si="38"/>
        <v>0.0304</v>
      </c>
      <c r="P72" s="39">
        <f t="shared" si="38"/>
        <v>0.0313</v>
      </c>
      <c r="Q72" s="40">
        <f t="shared" si="38"/>
        <v>0.0332</v>
      </c>
      <c r="S72" s="114">
        <f t="shared" si="13"/>
        <v>0.03283333333333333</v>
      </c>
      <c r="T72" s="114">
        <f t="shared" si="14"/>
        <v>0.0017351272767916713</v>
      </c>
      <c r="U72" s="114"/>
      <c r="V72" s="114">
        <f t="shared" si="15"/>
        <v>0.033150000000000006</v>
      </c>
      <c r="W72" s="114">
        <f t="shared" si="16"/>
        <v>0.002398958107178994</v>
      </c>
    </row>
    <row r="73" spans="1:23" ht="12.75">
      <c r="A73" s="32" t="str">
        <f t="shared" si="10"/>
        <v>b14</v>
      </c>
      <c r="B73" s="39">
        <f aca="true" t="shared" si="39" ref="B73:H73">-B35</f>
        <v>-0.000147</v>
      </c>
      <c r="C73" s="39">
        <f t="shared" si="39"/>
        <v>0.000163</v>
      </c>
      <c r="D73" s="39">
        <f t="shared" si="39"/>
        <v>-0.000282</v>
      </c>
      <c r="E73" s="39">
        <f t="shared" si="39"/>
        <v>-0.00181</v>
      </c>
      <c r="F73" s="39">
        <f t="shared" si="39"/>
        <v>-0.000745</v>
      </c>
      <c r="G73" s="39">
        <f t="shared" si="39"/>
        <v>0.000491</v>
      </c>
      <c r="H73" s="40">
        <f t="shared" si="39"/>
        <v>-0.000389</v>
      </c>
      <c r="I73" s="41"/>
      <c r="J73" s="42" t="str">
        <f>J35</f>
        <v>b14</v>
      </c>
      <c r="K73" s="39">
        <f aca="true" t="shared" si="40" ref="K73:Q73">-K35</f>
        <v>0.00011</v>
      </c>
      <c r="L73" s="39">
        <f t="shared" si="40"/>
        <v>-0.00151</v>
      </c>
      <c r="M73" s="39">
        <f t="shared" si="40"/>
        <v>0.000738</v>
      </c>
      <c r="N73" s="39">
        <f t="shared" si="40"/>
        <v>-0.00159</v>
      </c>
      <c r="O73" s="39">
        <f t="shared" si="40"/>
        <v>-0.00109</v>
      </c>
      <c r="P73" s="39">
        <f t="shared" si="40"/>
        <v>-0.00193</v>
      </c>
      <c r="Q73" s="40">
        <f t="shared" si="40"/>
        <v>-0.00088</v>
      </c>
      <c r="S73" s="114">
        <f t="shared" si="13"/>
        <v>-0.00038833333333333336</v>
      </c>
      <c r="T73" s="114">
        <f t="shared" si="14"/>
        <v>0.0008117994005089352</v>
      </c>
      <c r="U73" s="114"/>
      <c r="V73" s="114">
        <f t="shared" si="15"/>
        <v>-0.0008786666666666668</v>
      </c>
      <c r="W73" s="114">
        <f t="shared" si="16"/>
        <v>0.0010626018382567698</v>
      </c>
    </row>
    <row r="74" spans="1:23" ht="12.75">
      <c r="A74" s="32" t="str">
        <f t="shared" si="10"/>
        <v>b15</v>
      </c>
      <c r="B74" s="39">
        <f>B36</f>
        <v>0.00449</v>
      </c>
      <c r="C74" s="39">
        <f aca="true" t="shared" si="41" ref="C74:H74">C36</f>
        <v>-0.00068</v>
      </c>
      <c r="D74" s="39">
        <f t="shared" si="41"/>
        <v>0.00185</v>
      </c>
      <c r="E74" s="39">
        <f t="shared" si="41"/>
        <v>0.00073</v>
      </c>
      <c r="F74" s="39">
        <f t="shared" si="41"/>
        <v>0.00303</v>
      </c>
      <c r="G74" s="39">
        <f t="shared" si="41"/>
        <v>0.00413</v>
      </c>
      <c r="H74" s="40">
        <f t="shared" si="41"/>
        <v>0.00226</v>
      </c>
      <c r="I74" s="41"/>
      <c r="J74" s="42" t="str">
        <f aca="true" t="shared" si="42" ref="J74:Q74">J36</f>
        <v>b15</v>
      </c>
      <c r="K74" s="39">
        <f t="shared" si="42"/>
        <v>0.00498</v>
      </c>
      <c r="L74" s="39">
        <f t="shared" si="42"/>
        <v>0.00794</v>
      </c>
      <c r="M74" s="39">
        <f t="shared" si="42"/>
        <v>0.00893</v>
      </c>
      <c r="N74" s="39">
        <f t="shared" si="42"/>
        <v>0.0117</v>
      </c>
      <c r="O74" s="39">
        <f t="shared" si="42"/>
        <v>0.000875</v>
      </c>
      <c r="P74" s="39">
        <f t="shared" si="42"/>
        <v>0.00681</v>
      </c>
      <c r="Q74" s="40">
        <f t="shared" si="42"/>
        <v>0.00688</v>
      </c>
      <c r="S74" s="114">
        <f t="shared" si="13"/>
        <v>0.002258333333333333</v>
      </c>
      <c r="T74" s="114">
        <f t="shared" si="14"/>
        <v>0.0020107353547064986</v>
      </c>
      <c r="U74" s="114"/>
      <c r="V74" s="114">
        <f t="shared" si="15"/>
        <v>0.006872500000000001</v>
      </c>
      <c r="W74" s="114">
        <f t="shared" si="16"/>
        <v>0.003694132848179661</v>
      </c>
    </row>
    <row r="75" spans="1:17" ht="12.75">
      <c r="A75" s="32" t="str">
        <f t="shared" si="10"/>
        <v>b16</v>
      </c>
      <c r="B75" s="20"/>
      <c r="C75" s="20"/>
      <c r="D75" s="20"/>
      <c r="E75" s="20"/>
      <c r="F75" s="20"/>
      <c r="G75" s="20"/>
      <c r="H75" s="40"/>
      <c r="I75" s="41"/>
      <c r="J75" s="42" t="str">
        <f>J37</f>
        <v>b16</v>
      </c>
      <c r="K75" s="20"/>
      <c r="L75" s="20"/>
      <c r="M75" s="20"/>
      <c r="N75" s="20"/>
      <c r="O75" s="20"/>
      <c r="P75" s="20"/>
      <c r="Q75" s="40"/>
    </row>
    <row r="76" spans="1:17" ht="13.5" thickBot="1">
      <c r="A76" s="43" t="str">
        <f t="shared" si="10"/>
        <v>b17</v>
      </c>
      <c r="B76" s="20"/>
      <c r="C76" s="20"/>
      <c r="D76" s="20"/>
      <c r="E76" s="20"/>
      <c r="F76" s="20"/>
      <c r="G76" s="20"/>
      <c r="H76" s="44"/>
      <c r="I76" s="41"/>
      <c r="J76" s="45" t="str">
        <f>J38</f>
        <v>b17</v>
      </c>
      <c r="K76" s="23"/>
      <c r="L76" s="23"/>
      <c r="M76" s="23"/>
      <c r="N76" s="23"/>
      <c r="O76" s="23"/>
      <c r="P76" s="23"/>
      <c r="Q76" s="44"/>
    </row>
    <row r="77" spans="1:23" ht="12.75">
      <c r="A77" s="46" t="str">
        <f aca="true" t="shared" si="43" ref="A77:A93">A39</f>
        <v>a1</v>
      </c>
      <c r="B77" s="47">
        <f>-B39</f>
        <v>-2.72</v>
      </c>
      <c r="C77" s="47">
        <f aca="true" t="shared" si="44" ref="C77:H77">-C39</f>
        <v>-5.89</v>
      </c>
      <c r="D77" s="47">
        <f t="shared" si="44"/>
        <v>12</v>
      </c>
      <c r="E77" s="47">
        <f t="shared" si="44"/>
        <v>5.81</v>
      </c>
      <c r="F77" s="47">
        <f t="shared" si="44"/>
        <v>-6.25</v>
      </c>
      <c r="G77" s="47">
        <f t="shared" si="44"/>
        <v>-2.46</v>
      </c>
      <c r="H77" s="48">
        <f t="shared" si="44"/>
        <v>0</v>
      </c>
      <c r="I77" s="41"/>
      <c r="J77" s="42" t="str">
        <f>J39</f>
        <v>a1</v>
      </c>
      <c r="K77" s="39">
        <f>-K39</f>
        <v>3.71</v>
      </c>
      <c r="L77" s="39">
        <f aca="true" t="shared" si="45" ref="L77:Q77">-L39</f>
        <v>4.17</v>
      </c>
      <c r="M77" s="39">
        <f t="shared" si="45"/>
        <v>-8.27</v>
      </c>
      <c r="N77" s="39">
        <f t="shared" si="45"/>
        <v>-7.41</v>
      </c>
      <c r="O77" s="39">
        <f t="shared" si="45"/>
        <v>0.684</v>
      </c>
      <c r="P77" s="39">
        <f t="shared" si="45"/>
        <v>6.32</v>
      </c>
      <c r="Q77" s="48">
        <f t="shared" si="45"/>
        <v>0</v>
      </c>
      <c r="S77" s="114">
        <f>AVERAGE(B77:G77)</f>
        <v>0.08166666666666655</v>
      </c>
      <c r="T77" s="114">
        <f>STDEV(B77:G77)</f>
        <v>7.279020309537999</v>
      </c>
      <c r="U77" s="114"/>
      <c r="V77" s="114">
        <f>AVERAGE(K77:P77)</f>
        <v>-0.13266666666666657</v>
      </c>
      <c r="W77" s="114">
        <f>STDEV(K77:P77)</f>
        <v>6.241132162249624</v>
      </c>
    </row>
    <row r="78" spans="1:23" ht="12.75">
      <c r="A78" s="32" t="str">
        <f>A40</f>
        <v>a2</v>
      </c>
      <c r="B78" s="39">
        <f>B40</f>
        <v>-5.09</v>
      </c>
      <c r="C78" s="39">
        <f aca="true" t="shared" si="46" ref="C78:H78">C40</f>
        <v>-5.05</v>
      </c>
      <c r="D78" s="39">
        <f t="shared" si="46"/>
        <v>-4.82</v>
      </c>
      <c r="E78" s="39">
        <f t="shared" si="46"/>
        <v>-3.71</v>
      </c>
      <c r="F78" s="39">
        <f t="shared" si="46"/>
        <v>-3.67</v>
      </c>
      <c r="G78" s="39">
        <f t="shared" si="46"/>
        <v>-3.83</v>
      </c>
      <c r="H78" s="40">
        <f t="shared" si="46"/>
        <v>-4.36</v>
      </c>
      <c r="I78" s="41"/>
      <c r="J78" s="42" t="str">
        <f>J40</f>
        <v>a2</v>
      </c>
      <c r="K78" s="39">
        <f>K40</f>
        <v>-2.63</v>
      </c>
      <c r="L78" s="39">
        <f aca="true" t="shared" si="47" ref="L78:Q78">L40</f>
        <v>-2.4</v>
      </c>
      <c r="M78" s="39">
        <f t="shared" si="47"/>
        <v>-0.769</v>
      </c>
      <c r="N78" s="39">
        <f t="shared" si="47"/>
        <v>-1.31</v>
      </c>
      <c r="O78" s="39">
        <f t="shared" si="47"/>
        <v>-3.13</v>
      </c>
      <c r="P78" s="39">
        <f t="shared" si="47"/>
        <v>-3.15</v>
      </c>
      <c r="Q78" s="40">
        <f t="shared" si="47"/>
        <v>-2.23</v>
      </c>
      <c r="S78" s="114">
        <f aca="true" t="shared" si="48" ref="S78:S91">AVERAGE(B78:G78)</f>
        <v>-4.361666666666667</v>
      </c>
      <c r="T78" s="114">
        <f aca="true" t="shared" si="49" ref="T78:T91">STDEV(B78:G78)</f>
        <v>0.6928323510537512</v>
      </c>
      <c r="U78" s="114"/>
      <c r="V78" s="114">
        <f aca="true" t="shared" si="50" ref="V78:V91">AVERAGE(K78:P78)</f>
        <v>-2.2315</v>
      </c>
      <c r="W78" s="114">
        <f aca="true" t="shared" si="51" ref="W78:W91">STDEV(K78:P78)</f>
        <v>0.9824670477934612</v>
      </c>
    </row>
    <row r="79" spans="1:23" ht="12.75">
      <c r="A79" s="32" t="str">
        <f t="shared" si="43"/>
        <v>a3</v>
      </c>
      <c r="B79" s="39">
        <f aca="true" t="shared" si="52" ref="B79:H79">-B41</f>
        <v>0.574</v>
      </c>
      <c r="C79" s="39">
        <f t="shared" si="52"/>
        <v>-0.00107</v>
      </c>
      <c r="D79" s="39">
        <f t="shared" si="52"/>
        <v>0.129</v>
      </c>
      <c r="E79" s="39">
        <f t="shared" si="52"/>
        <v>-0.012</v>
      </c>
      <c r="F79" s="39">
        <f t="shared" si="52"/>
        <v>-0.773</v>
      </c>
      <c r="G79" s="39">
        <f t="shared" si="52"/>
        <v>-0.545</v>
      </c>
      <c r="H79" s="40">
        <f t="shared" si="52"/>
        <v>-0.104</v>
      </c>
      <c r="I79" s="41"/>
      <c r="J79" s="42" t="str">
        <f>J41</f>
        <v>a3</v>
      </c>
      <c r="K79" s="39">
        <f aca="true" t="shared" si="53" ref="K79:Q79">-K41</f>
        <v>0.983</v>
      </c>
      <c r="L79" s="39">
        <f t="shared" si="53"/>
        <v>-0.107</v>
      </c>
      <c r="M79" s="39">
        <f t="shared" si="53"/>
        <v>0.21</v>
      </c>
      <c r="N79" s="39">
        <f t="shared" si="53"/>
        <v>0.397</v>
      </c>
      <c r="O79" s="39">
        <f t="shared" si="53"/>
        <v>-0.594</v>
      </c>
      <c r="P79" s="39">
        <f t="shared" si="53"/>
        <v>-0.0107</v>
      </c>
      <c r="Q79" s="40">
        <f t="shared" si="53"/>
        <v>0.146</v>
      </c>
      <c r="S79" s="114">
        <f t="shared" si="48"/>
        <v>-0.10467833333333336</v>
      </c>
      <c r="T79" s="114">
        <f t="shared" si="49"/>
        <v>0.4847825954143431</v>
      </c>
      <c r="U79" s="114"/>
      <c r="V79" s="114">
        <f t="shared" si="50"/>
        <v>0.14638333333333334</v>
      </c>
      <c r="W79" s="114">
        <f t="shared" si="51"/>
        <v>0.5298733826742636</v>
      </c>
    </row>
    <row r="80" spans="1:23" ht="12.75">
      <c r="A80" s="32" t="str">
        <f>A42</f>
        <v>a4</v>
      </c>
      <c r="B80" s="39">
        <f>B42</f>
        <v>0.329</v>
      </c>
      <c r="C80" s="39">
        <f aca="true" t="shared" si="54" ref="C80:H80">C42</f>
        <v>-0.271</v>
      </c>
      <c r="D80" s="39">
        <f t="shared" si="54"/>
        <v>0.5</v>
      </c>
      <c r="E80" s="39">
        <f t="shared" si="54"/>
        <v>0.528</v>
      </c>
      <c r="F80" s="39">
        <f t="shared" si="54"/>
        <v>0.528</v>
      </c>
      <c r="G80" s="39">
        <f t="shared" si="54"/>
        <v>0.0234</v>
      </c>
      <c r="H80" s="40">
        <f t="shared" si="54"/>
        <v>0.273</v>
      </c>
      <c r="I80" s="41"/>
      <c r="J80" s="42" t="str">
        <f aca="true" t="shared" si="55" ref="J80:Q80">J42</f>
        <v>a4</v>
      </c>
      <c r="K80" s="39">
        <f t="shared" si="55"/>
        <v>0.997</v>
      </c>
      <c r="L80" s="39">
        <f t="shared" si="55"/>
        <v>0.919</v>
      </c>
      <c r="M80" s="39">
        <f t="shared" si="55"/>
        <v>0.784</v>
      </c>
      <c r="N80" s="39">
        <f t="shared" si="55"/>
        <v>1.11</v>
      </c>
      <c r="O80" s="39">
        <f t="shared" si="55"/>
        <v>0.816</v>
      </c>
      <c r="P80" s="39">
        <f t="shared" si="55"/>
        <v>0.958</v>
      </c>
      <c r="Q80" s="40">
        <f t="shared" si="55"/>
        <v>0.93</v>
      </c>
      <c r="S80" s="114">
        <f t="shared" si="48"/>
        <v>0.27290000000000003</v>
      </c>
      <c r="T80" s="114">
        <f t="shared" si="49"/>
        <v>0.32953030209678746</v>
      </c>
      <c r="U80" s="114"/>
      <c r="V80" s="114">
        <f t="shared" si="50"/>
        <v>0.9306666666666668</v>
      </c>
      <c r="W80" s="114">
        <f t="shared" si="51"/>
        <v>0.120086080236914</v>
      </c>
    </row>
    <row r="81" spans="1:23" ht="12.75">
      <c r="A81" s="32" t="str">
        <f t="shared" si="43"/>
        <v>a5</v>
      </c>
      <c r="B81" s="39">
        <f aca="true" t="shared" si="56" ref="B81:H81">-B43</f>
        <v>-0.0379</v>
      </c>
      <c r="C81" s="39">
        <f t="shared" si="56"/>
        <v>-0.132</v>
      </c>
      <c r="D81" s="39">
        <f t="shared" si="56"/>
        <v>-0.296</v>
      </c>
      <c r="E81" s="39">
        <f t="shared" si="56"/>
        <v>-0.213</v>
      </c>
      <c r="F81" s="39">
        <f t="shared" si="56"/>
        <v>-0.579</v>
      </c>
      <c r="G81" s="39">
        <f t="shared" si="56"/>
        <v>-0.791</v>
      </c>
      <c r="H81" s="40">
        <f t="shared" si="56"/>
        <v>-0.341</v>
      </c>
      <c r="I81" s="41"/>
      <c r="J81" s="42" t="str">
        <f>J43</f>
        <v>a5</v>
      </c>
      <c r="K81" s="39">
        <f aca="true" t="shared" si="57" ref="K81:Q81">-K43</f>
        <v>0.257</v>
      </c>
      <c r="L81" s="39">
        <f t="shared" si="57"/>
        <v>-0.0325</v>
      </c>
      <c r="M81" s="39">
        <f t="shared" si="57"/>
        <v>-0.132</v>
      </c>
      <c r="N81" s="39">
        <f t="shared" si="57"/>
        <v>-0.0122</v>
      </c>
      <c r="O81" s="39">
        <f t="shared" si="57"/>
        <v>-0.295</v>
      </c>
      <c r="P81" s="39">
        <f t="shared" si="57"/>
        <v>-0.0171</v>
      </c>
      <c r="Q81" s="40">
        <f t="shared" si="57"/>
        <v>-0.0384</v>
      </c>
      <c r="S81" s="114">
        <f t="shared" si="48"/>
        <v>-0.3414833333333333</v>
      </c>
      <c r="T81" s="114">
        <f t="shared" si="49"/>
        <v>0.28743771789148814</v>
      </c>
      <c r="U81" s="114"/>
      <c r="V81" s="114">
        <f t="shared" si="50"/>
        <v>-0.03863333333333333</v>
      </c>
      <c r="W81" s="114">
        <f t="shared" si="51"/>
        <v>0.18057701588703548</v>
      </c>
    </row>
    <row r="82" spans="1:23" ht="12.75">
      <c r="A82" s="32" t="str">
        <f>A44</f>
        <v>a6</v>
      </c>
      <c r="B82" s="39">
        <f>B44</f>
        <v>-0.108</v>
      </c>
      <c r="C82" s="39">
        <f aca="true" t="shared" si="58" ref="C82:H82">C44</f>
        <v>0.049</v>
      </c>
      <c r="D82" s="39">
        <f t="shared" si="58"/>
        <v>-0.0551</v>
      </c>
      <c r="E82" s="39">
        <f t="shared" si="58"/>
        <v>-0.148</v>
      </c>
      <c r="F82" s="39">
        <f t="shared" si="58"/>
        <v>-0.0721</v>
      </c>
      <c r="G82" s="39">
        <f t="shared" si="58"/>
        <v>-0.103</v>
      </c>
      <c r="H82" s="40">
        <f t="shared" si="58"/>
        <v>-0.0727</v>
      </c>
      <c r="I82" s="41"/>
      <c r="J82" s="42" t="str">
        <f aca="true" t="shared" si="59" ref="J82:Q82">J44</f>
        <v>a6</v>
      </c>
      <c r="K82" s="39">
        <f t="shared" si="59"/>
        <v>-0.125</v>
      </c>
      <c r="L82" s="39">
        <f t="shared" si="59"/>
        <v>-0.165</v>
      </c>
      <c r="M82" s="39">
        <f t="shared" si="59"/>
        <v>-0.142</v>
      </c>
      <c r="N82" s="39">
        <f t="shared" si="59"/>
        <v>-0.306</v>
      </c>
      <c r="O82" s="39">
        <f t="shared" si="59"/>
        <v>0.0259</v>
      </c>
      <c r="P82" s="39">
        <f t="shared" si="59"/>
        <v>-0.177</v>
      </c>
      <c r="Q82" s="40">
        <f t="shared" si="59"/>
        <v>-0.148</v>
      </c>
      <c r="S82" s="114">
        <f t="shared" si="48"/>
        <v>-0.07286666666666666</v>
      </c>
      <c r="T82" s="114">
        <f t="shared" si="49"/>
        <v>0.0677570857303254</v>
      </c>
      <c r="U82" s="114"/>
      <c r="V82" s="114">
        <f t="shared" si="50"/>
        <v>-0.14818333333333333</v>
      </c>
      <c r="W82" s="114">
        <f t="shared" si="51"/>
        <v>0.10667709063649358</v>
      </c>
    </row>
    <row r="83" spans="1:23" ht="12.75">
      <c r="A83" s="32" t="str">
        <f t="shared" si="43"/>
        <v>a7</v>
      </c>
      <c r="B83" s="39">
        <f aca="true" t="shared" si="60" ref="B83:H83">-B45</f>
        <v>0.0898</v>
      </c>
      <c r="C83" s="39">
        <f t="shared" si="60"/>
        <v>0.108</v>
      </c>
      <c r="D83" s="39">
        <f t="shared" si="60"/>
        <v>0.0992</v>
      </c>
      <c r="E83" s="39">
        <f t="shared" si="60"/>
        <v>0.0773</v>
      </c>
      <c r="F83" s="39">
        <f t="shared" si="60"/>
        <v>0.00732</v>
      </c>
      <c r="G83" s="39">
        <f t="shared" si="60"/>
        <v>0.203</v>
      </c>
      <c r="H83" s="40">
        <f t="shared" si="60"/>
        <v>0.0974</v>
      </c>
      <c r="I83" s="41"/>
      <c r="J83" s="42" t="str">
        <f>J45</f>
        <v>a7</v>
      </c>
      <c r="K83" s="39">
        <f aca="true" t="shared" si="61" ref="K83:Q83">-K45</f>
        <v>-0.0177</v>
      </c>
      <c r="L83" s="39">
        <f t="shared" si="61"/>
        <v>-0.0139</v>
      </c>
      <c r="M83" s="39">
        <f t="shared" si="61"/>
        <v>0.0424</v>
      </c>
      <c r="N83" s="39">
        <f t="shared" si="61"/>
        <v>0.0783</v>
      </c>
      <c r="O83" s="39">
        <f t="shared" si="61"/>
        <v>-0.02</v>
      </c>
      <c r="P83" s="39">
        <f t="shared" si="61"/>
        <v>0.000191</v>
      </c>
      <c r="Q83" s="40">
        <f t="shared" si="61"/>
        <v>0.0116</v>
      </c>
      <c r="S83" s="114">
        <f t="shared" si="48"/>
        <v>0.09743666666666666</v>
      </c>
      <c r="T83" s="114">
        <f t="shared" si="49"/>
        <v>0.06299702903047628</v>
      </c>
      <c r="U83" s="114"/>
      <c r="V83" s="114">
        <f t="shared" si="50"/>
        <v>0.011548499999999996</v>
      </c>
      <c r="W83" s="114">
        <f t="shared" si="51"/>
        <v>0.040087353036836935</v>
      </c>
    </row>
    <row r="84" spans="1:23" ht="12.75">
      <c r="A84" s="32" t="str">
        <f>A46</f>
        <v>a8</v>
      </c>
      <c r="B84" s="39">
        <f>B46</f>
        <v>-0.0376</v>
      </c>
      <c r="C84" s="39">
        <f aca="true" t="shared" si="62" ref="C84:H84">C46</f>
        <v>0.0417</v>
      </c>
      <c r="D84" s="39">
        <f t="shared" si="62"/>
        <v>0.013</v>
      </c>
      <c r="E84" s="39">
        <f t="shared" si="62"/>
        <v>0.00308</v>
      </c>
      <c r="F84" s="39">
        <f t="shared" si="62"/>
        <v>-0.0035</v>
      </c>
      <c r="G84" s="39">
        <f t="shared" si="62"/>
        <v>0.0231</v>
      </c>
      <c r="H84" s="40">
        <f t="shared" si="62"/>
        <v>0.00662</v>
      </c>
      <c r="I84" s="41"/>
      <c r="J84" s="42" t="str">
        <f aca="true" t="shared" si="63" ref="J84:Q84">J46</f>
        <v>a8</v>
      </c>
      <c r="K84" s="39">
        <f t="shared" si="63"/>
        <v>0.0456</v>
      </c>
      <c r="L84" s="39">
        <f t="shared" si="63"/>
        <v>-0.00695</v>
      </c>
      <c r="M84" s="39">
        <f t="shared" si="63"/>
        <v>-0.00833</v>
      </c>
      <c r="N84" s="39">
        <f t="shared" si="63"/>
        <v>-0.000336</v>
      </c>
      <c r="O84" s="39">
        <f t="shared" si="63"/>
        <v>0.0651</v>
      </c>
      <c r="P84" s="39">
        <f t="shared" si="63"/>
        <v>0.0282</v>
      </c>
      <c r="Q84" s="40">
        <f t="shared" si="63"/>
        <v>0.0205</v>
      </c>
      <c r="S84" s="114">
        <f t="shared" si="48"/>
        <v>0.00663</v>
      </c>
      <c r="T84" s="114">
        <f t="shared" si="49"/>
        <v>0.026882168811314316</v>
      </c>
      <c r="U84" s="114"/>
      <c r="V84" s="114">
        <f t="shared" si="50"/>
        <v>0.020547333333333334</v>
      </c>
      <c r="W84" s="114">
        <f t="shared" si="51"/>
        <v>0.03065047096973661</v>
      </c>
    </row>
    <row r="85" spans="1:23" ht="12.75">
      <c r="A85" s="32" t="str">
        <f t="shared" si="43"/>
        <v>a9</v>
      </c>
      <c r="B85" s="39">
        <f aca="true" t="shared" si="64" ref="B85:H85">-B47</f>
        <v>-0.000526</v>
      </c>
      <c r="C85" s="39">
        <f t="shared" si="64"/>
        <v>-0.014</v>
      </c>
      <c r="D85" s="39">
        <f t="shared" si="64"/>
        <v>-0.0195</v>
      </c>
      <c r="E85" s="39">
        <f t="shared" si="64"/>
        <v>-0.00975</v>
      </c>
      <c r="F85" s="39">
        <f t="shared" si="64"/>
        <v>-0.0551</v>
      </c>
      <c r="G85" s="39">
        <f t="shared" si="64"/>
        <v>-0.0632</v>
      </c>
      <c r="H85" s="40">
        <f t="shared" si="64"/>
        <v>-0.0271</v>
      </c>
      <c r="I85" s="41"/>
      <c r="J85" s="42" t="str">
        <f>J47</f>
        <v>a9</v>
      </c>
      <c r="K85" s="39">
        <f aca="true" t="shared" si="65" ref="K85:Q85">-K47</f>
        <v>0.0299</v>
      </c>
      <c r="L85" s="39">
        <f t="shared" si="65"/>
        <v>-0.00177</v>
      </c>
      <c r="M85" s="39">
        <f t="shared" si="65"/>
        <v>-0.0189</v>
      </c>
      <c r="N85" s="39">
        <f t="shared" si="65"/>
        <v>-0.00566</v>
      </c>
      <c r="O85" s="39">
        <f t="shared" si="65"/>
        <v>-0.023</v>
      </c>
      <c r="P85" s="39">
        <f t="shared" si="65"/>
        <v>0.0251</v>
      </c>
      <c r="Q85" s="40">
        <f t="shared" si="65"/>
        <v>0.00103</v>
      </c>
      <c r="S85" s="114">
        <f t="shared" si="48"/>
        <v>-0.027012666666666667</v>
      </c>
      <c r="T85" s="114">
        <f t="shared" si="49"/>
        <v>0.02578268493905681</v>
      </c>
      <c r="U85" s="114"/>
      <c r="V85" s="114">
        <f t="shared" si="50"/>
        <v>0.0009449999999999997</v>
      </c>
      <c r="W85" s="114">
        <f t="shared" si="51"/>
        <v>0.022090904689487028</v>
      </c>
    </row>
    <row r="86" spans="1:23" ht="12.75">
      <c r="A86" s="32" t="str">
        <f>A48</f>
        <v>a10</v>
      </c>
      <c r="B86" s="39">
        <f>B48</f>
        <v>-0.0412</v>
      </c>
      <c r="C86" s="39">
        <f aca="true" t="shared" si="66" ref="C86:H86">C48</f>
        <v>0.0288</v>
      </c>
      <c r="D86" s="39">
        <f t="shared" si="66"/>
        <v>0.0129</v>
      </c>
      <c r="E86" s="39">
        <f t="shared" si="66"/>
        <v>-0.0162</v>
      </c>
      <c r="F86" s="39">
        <f t="shared" si="66"/>
        <v>0.0162</v>
      </c>
      <c r="G86" s="39">
        <f t="shared" si="66"/>
        <v>-0.000306</v>
      </c>
      <c r="H86" s="40">
        <f t="shared" si="66"/>
        <v>0</v>
      </c>
      <c r="I86" s="41"/>
      <c r="J86" s="42" t="str">
        <f aca="true" t="shared" si="67" ref="J86:Q86">J48</f>
        <v>a10</v>
      </c>
      <c r="K86" s="39">
        <f t="shared" si="67"/>
        <v>0.0181</v>
      </c>
      <c r="L86" s="39">
        <f t="shared" si="67"/>
        <v>-0.0168</v>
      </c>
      <c r="M86" s="39">
        <f t="shared" si="67"/>
        <v>-0.0141</v>
      </c>
      <c r="N86" s="39">
        <f t="shared" si="67"/>
        <v>-0.0528</v>
      </c>
      <c r="O86" s="39">
        <f t="shared" si="67"/>
        <v>0.0628</v>
      </c>
      <c r="P86" s="39">
        <f t="shared" si="67"/>
        <v>0.00275</v>
      </c>
      <c r="Q86" s="40">
        <f t="shared" si="67"/>
        <v>0</v>
      </c>
      <c r="S86" s="114">
        <f t="shared" si="48"/>
        <v>3.2333333333333405E-05</v>
      </c>
      <c r="T86" s="114">
        <f t="shared" si="49"/>
        <v>0.025370287201107258</v>
      </c>
      <c r="U86" s="114"/>
      <c r="V86" s="114">
        <f t="shared" si="50"/>
        <v>-8.33333333333285E-06</v>
      </c>
      <c r="W86" s="114">
        <f t="shared" si="51"/>
        <v>0.03885331924902513</v>
      </c>
    </row>
    <row r="87" spans="1:23" ht="12.75">
      <c r="A87" s="32" t="str">
        <f t="shared" si="43"/>
        <v>a11</v>
      </c>
      <c r="B87" s="39">
        <f aca="true" t="shared" si="68" ref="B87:H87">-B49</f>
        <v>0.0072</v>
      </c>
      <c r="C87" s="39">
        <f t="shared" si="68"/>
        <v>0.000864</v>
      </c>
      <c r="D87" s="39">
        <f t="shared" si="68"/>
        <v>0.0132</v>
      </c>
      <c r="E87" s="39">
        <f t="shared" si="68"/>
        <v>0.00872</v>
      </c>
      <c r="F87" s="39">
        <f t="shared" si="68"/>
        <v>-0.00328</v>
      </c>
      <c r="G87" s="39">
        <f t="shared" si="68"/>
        <v>0.00527</v>
      </c>
      <c r="H87" s="40">
        <f t="shared" si="68"/>
        <v>0.00528</v>
      </c>
      <c r="I87" s="41"/>
      <c r="J87" s="42" t="str">
        <f>J49</f>
        <v>a11</v>
      </c>
      <c r="K87" s="39">
        <f aca="true" t="shared" si="69" ref="K87:Q87">-K49</f>
        <v>0.0065</v>
      </c>
      <c r="L87" s="39">
        <f t="shared" si="69"/>
        <v>0.00406</v>
      </c>
      <c r="M87" s="39">
        <f t="shared" si="69"/>
        <v>0.00551</v>
      </c>
      <c r="N87" s="39">
        <f t="shared" si="69"/>
        <v>0.00697</v>
      </c>
      <c r="O87" s="39">
        <f t="shared" si="69"/>
        <v>-0.00372</v>
      </c>
      <c r="P87" s="39">
        <f t="shared" si="69"/>
        <v>0.00563</v>
      </c>
      <c r="Q87" s="40">
        <f t="shared" si="69"/>
        <v>0.00423</v>
      </c>
      <c r="S87" s="114">
        <f t="shared" si="48"/>
        <v>0.005329</v>
      </c>
      <c r="T87" s="114">
        <f t="shared" si="49"/>
        <v>0.005848192028310972</v>
      </c>
      <c r="U87" s="114"/>
      <c r="V87" s="114">
        <f t="shared" si="50"/>
        <v>0.004158333333333333</v>
      </c>
      <c r="W87" s="114">
        <f t="shared" si="51"/>
        <v>0.003986464181033949</v>
      </c>
    </row>
    <row r="88" spans="1:23" ht="12.75">
      <c r="A88" s="32" t="str">
        <f>A50</f>
        <v>a12</v>
      </c>
      <c r="B88" s="39">
        <f>B50</f>
        <v>-0.00355</v>
      </c>
      <c r="C88" s="39">
        <f aca="true" t="shared" si="70" ref="C88:H88">C50</f>
        <v>0.000743</v>
      </c>
      <c r="D88" s="39">
        <f t="shared" si="70"/>
        <v>-0.000181</v>
      </c>
      <c r="E88" s="39">
        <f t="shared" si="70"/>
        <v>-0.0039</v>
      </c>
      <c r="F88" s="39">
        <f t="shared" si="70"/>
        <v>-0.000947</v>
      </c>
      <c r="G88" s="39">
        <f t="shared" si="70"/>
        <v>-0.00327</v>
      </c>
      <c r="H88" s="40">
        <f t="shared" si="70"/>
        <v>-0.00185</v>
      </c>
      <c r="I88" s="41"/>
      <c r="J88" s="42" t="str">
        <f aca="true" t="shared" si="71" ref="J88:Q88">J50</f>
        <v>a12</v>
      </c>
      <c r="K88" s="39">
        <f t="shared" si="71"/>
        <v>0.00653</v>
      </c>
      <c r="L88" s="39">
        <f t="shared" si="71"/>
        <v>-0.000578</v>
      </c>
      <c r="M88" s="39">
        <f t="shared" si="71"/>
        <v>0.00137</v>
      </c>
      <c r="N88" s="39">
        <f t="shared" si="71"/>
        <v>-0.00199</v>
      </c>
      <c r="O88" s="39">
        <f t="shared" si="71"/>
        <v>0.00805</v>
      </c>
      <c r="P88" s="39">
        <f t="shared" si="71"/>
        <v>0.000588</v>
      </c>
      <c r="Q88" s="40">
        <f t="shared" si="71"/>
        <v>0.00233</v>
      </c>
      <c r="S88" s="114">
        <f t="shared" si="48"/>
        <v>-0.0018508333333333335</v>
      </c>
      <c r="T88" s="114">
        <f t="shared" si="49"/>
        <v>0.001971472284021935</v>
      </c>
      <c r="U88" s="114"/>
      <c r="V88" s="114">
        <f t="shared" si="50"/>
        <v>0.0023283333333333333</v>
      </c>
      <c r="W88" s="114">
        <f t="shared" si="51"/>
        <v>0.004035676184565192</v>
      </c>
    </row>
    <row r="89" spans="1:23" ht="12.75">
      <c r="A89" s="32" t="str">
        <f t="shared" si="43"/>
        <v>a13</v>
      </c>
      <c r="B89" s="39">
        <f aca="true" t="shared" si="72" ref="B89:H89">-B51</f>
        <v>-0.00239</v>
      </c>
      <c r="C89" s="39">
        <f t="shared" si="72"/>
        <v>-0.00278</v>
      </c>
      <c r="D89" s="39">
        <f t="shared" si="72"/>
        <v>-0.00284</v>
      </c>
      <c r="E89" s="39">
        <f t="shared" si="72"/>
        <v>-9.04E-06</v>
      </c>
      <c r="F89" s="39">
        <f t="shared" si="72"/>
        <v>-0.0065</v>
      </c>
      <c r="G89" s="39">
        <f t="shared" si="72"/>
        <v>-0.0103</v>
      </c>
      <c r="H89" s="40">
        <f t="shared" si="72"/>
        <v>-0.00414</v>
      </c>
      <c r="I89" s="41"/>
      <c r="J89" s="42" t="str">
        <f>J51</f>
        <v>a13</v>
      </c>
      <c r="K89" s="39">
        <f aca="true" t="shared" si="73" ref="K89:Q89">-K51</f>
        <v>0.00206</v>
      </c>
      <c r="L89" s="39">
        <f t="shared" si="73"/>
        <v>0.00221</v>
      </c>
      <c r="M89" s="39">
        <f t="shared" si="73"/>
        <v>-0.00186</v>
      </c>
      <c r="N89" s="39">
        <f t="shared" si="73"/>
        <v>0.000971</v>
      </c>
      <c r="O89" s="39">
        <f t="shared" si="73"/>
        <v>-0.0028</v>
      </c>
      <c r="P89" s="39">
        <f t="shared" si="73"/>
        <v>0.00239</v>
      </c>
      <c r="Q89" s="40">
        <f t="shared" si="73"/>
        <v>0.000502</v>
      </c>
      <c r="S89" s="114">
        <f t="shared" si="48"/>
        <v>-0.004136506666666667</v>
      </c>
      <c r="T89" s="114">
        <f t="shared" si="49"/>
        <v>0.0036655710960594758</v>
      </c>
      <c r="U89" s="114"/>
      <c r="V89" s="114">
        <f t="shared" si="50"/>
        <v>0.0004951666666666668</v>
      </c>
      <c r="W89" s="114">
        <f t="shared" si="51"/>
        <v>0.0022632322387829903</v>
      </c>
    </row>
    <row r="90" spans="1:23" ht="12.75">
      <c r="A90" s="32" t="str">
        <f>A52</f>
        <v>a14</v>
      </c>
      <c r="B90" s="39">
        <f>B52</f>
        <v>-0.00145</v>
      </c>
      <c r="C90" s="39">
        <f aca="true" t="shared" si="74" ref="C90:H90">C52</f>
        <v>-0.000631</v>
      </c>
      <c r="D90" s="39">
        <f t="shared" si="74"/>
        <v>0.00173</v>
      </c>
      <c r="E90" s="39">
        <f t="shared" si="74"/>
        <v>0.00253</v>
      </c>
      <c r="F90" s="39">
        <f t="shared" si="74"/>
        <v>0.0019</v>
      </c>
      <c r="G90" s="39">
        <f t="shared" si="74"/>
        <v>-0.000313</v>
      </c>
      <c r="H90" s="40">
        <f t="shared" si="74"/>
        <v>0.000628</v>
      </c>
      <c r="I90" s="41"/>
      <c r="J90" s="42" t="str">
        <f aca="true" t="shared" si="75" ref="J90:Q90">J52</f>
        <v>a14</v>
      </c>
      <c r="K90" s="39">
        <f t="shared" si="75"/>
        <v>0.00258</v>
      </c>
      <c r="L90" s="39">
        <f t="shared" si="75"/>
        <v>0.00347</v>
      </c>
      <c r="M90" s="39">
        <f t="shared" si="75"/>
        <v>0.0018</v>
      </c>
      <c r="N90" s="39">
        <f t="shared" si="75"/>
        <v>0.00225</v>
      </c>
      <c r="O90" s="39">
        <f t="shared" si="75"/>
        <v>0.00347</v>
      </c>
      <c r="P90" s="39">
        <f t="shared" si="75"/>
        <v>0.0029</v>
      </c>
      <c r="Q90" s="40">
        <f t="shared" si="75"/>
        <v>0.00274</v>
      </c>
      <c r="S90" s="114">
        <f t="shared" si="48"/>
        <v>0.0006276666666666667</v>
      </c>
      <c r="T90" s="114">
        <f t="shared" si="49"/>
        <v>0.0016271839068361838</v>
      </c>
      <c r="U90" s="114"/>
      <c r="V90" s="114">
        <f t="shared" si="50"/>
        <v>0.0027449999999999996</v>
      </c>
      <c r="W90" s="114">
        <f t="shared" si="51"/>
        <v>0.0006694101881507347</v>
      </c>
    </row>
    <row r="91" spans="1:23" ht="12.75">
      <c r="A91" s="32" t="str">
        <f t="shared" si="43"/>
        <v>a15</v>
      </c>
      <c r="B91" s="39">
        <f aca="true" t="shared" si="76" ref="B91:H91">-B53</f>
        <v>-0.00312</v>
      </c>
      <c r="C91" s="39">
        <f t="shared" si="76"/>
        <v>-0.00417</v>
      </c>
      <c r="D91" s="39">
        <f t="shared" si="76"/>
        <v>-0.0018</v>
      </c>
      <c r="E91" s="39">
        <f t="shared" si="76"/>
        <v>-0.00686</v>
      </c>
      <c r="F91" s="39">
        <f t="shared" si="76"/>
        <v>-0.000687</v>
      </c>
      <c r="G91" s="39">
        <f t="shared" si="76"/>
        <v>-0.000229</v>
      </c>
      <c r="H91" s="40">
        <f t="shared" si="76"/>
        <v>-0.00281</v>
      </c>
      <c r="I91" s="41"/>
      <c r="J91" s="42" t="str">
        <f>J53</f>
        <v>a15</v>
      </c>
      <c r="K91" s="39">
        <f aca="true" t="shared" si="77" ref="K91:Q91">-K53</f>
        <v>-0.000776</v>
      </c>
      <c r="L91" s="39">
        <f t="shared" si="77"/>
        <v>-0.00739</v>
      </c>
      <c r="M91" s="39">
        <f t="shared" si="77"/>
        <v>-0.00352</v>
      </c>
      <c r="N91" s="39">
        <f t="shared" si="77"/>
        <v>-0.00303</v>
      </c>
      <c r="O91" s="39">
        <f t="shared" si="77"/>
        <v>-0.00583</v>
      </c>
      <c r="P91" s="39">
        <f t="shared" si="77"/>
        <v>-0.00422</v>
      </c>
      <c r="Q91" s="40">
        <f t="shared" si="77"/>
        <v>-0.00413</v>
      </c>
      <c r="S91" s="114">
        <f t="shared" si="48"/>
        <v>-0.0028109999999999997</v>
      </c>
      <c r="T91" s="114">
        <f t="shared" si="49"/>
        <v>0.0024713147917657112</v>
      </c>
      <c r="U91" s="114"/>
      <c r="V91" s="114">
        <f t="shared" si="50"/>
        <v>-0.0041276666666666675</v>
      </c>
      <c r="W91" s="114">
        <f t="shared" si="51"/>
        <v>0.0022959565907626953</v>
      </c>
    </row>
    <row r="92" spans="1:17" ht="12.75">
      <c r="A92" s="32" t="str">
        <f>A54</f>
        <v>a16</v>
      </c>
      <c r="B92" s="20"/>
      <c r="C92" s="20"/>
      <c r="D92" s="20"/>
      <c r="E92" s="20"/>
      <c r="F92" s="20"/>
      <c r="G92" s="20"/>
      <c r="H92" s="40"/>
      <c r="I92" s="41"/>
      <c r="J92" s="42" t="str">
        <f>J54</f>
        <v>a16</v>
      </c>
      <c r="K92" s="20"/>
      <c r="L92" s="20"/>
      <c r="M92" s="20"/>
      <c r="N92" s="20"/>
      <c r="O92" s="20"/>
      <c r="P92" s="20"/>
      <c r="Q92" s="40"/>
    </row>
    <row r="93" spans="1:17" ht="13.5" thickBot="1">
      <c r="A93" s="43" t="str">
        <f t="shared" si="43"/>
        <v>a17</v>
      </c>
      <c r="B93" s="20"/>
      <c r="C93" s="20"/>
      <c r="D93" s="20"/>
      <c r="E93" s="20"/>
      <c r="F93" s="20"/>
      <c r="G93" s="20"/>
      <c r="H93" s="40"/>
      <c r="I93" s="41"/>
      <c r="J93" s="45" t="str">
        <f>J55</f>
        <v>a17</v>
      </c>
      <c r="K93" s="20"/>
      <c r="L93" s="20"/>
      <c r="M93" s="20"/>
      <c r="N93" s="20"/>
      <c r="O93" s="20"/>
      <c r="P93" s="20"/>
      <c r="Q93" s="44"/>
    </row>
  </sheetData>
  <mergeCells count="102">
    <mergeCell ref="S19:T19"/>
    <mergeCell ref="V19:W19"/>
    <mergeCell ref="M17:N17"/>
    <mergeCell ref="O17:Q17"/>
    <mergeCell ref="R17:T17"/>
    <mergeCell ref="U17:W17"/>
    <mergeCell ref="O15:Q15"/>
    <mergeCell ref="R15:T15"/>
    <mergeCell ref="U15:W15"/>
    <mergeCell ref="M16:N16"/>
    <mergeCell ref="O16:Q16"/>
    <mergeCell ref="R16:T16"/>
    <mergeCell ref="U16:W16"/>
    <mergeCell ref="M15:N15"/>
    <mergeCell ref="U12:W12"/>
    <mergeCell ref="M13:N13"/>
    <mergeCell ref="O13:Q13"/>
    <mergeCell ref="R13:T13"/>
    <mergeCell ref="U13:W13"/>
    <mergeCell ref="M11:N11"/>
    <mergeCell ref="O11:Q11"/>
    <mergeCell ref="R11:T11"/>
    <mergeCell ref="U11:W11"/>
    <mergeCell ref="I9:K9"/>
    <mergeCell ref="A10:B10"/>
    <mergeCell ref="A14:B14"/>
    <mergeCell ref="I11:K11"/>
    <mergeCell ref="I12:K12"/>
    <mergeCell ref="F13:H13"/>
    <mergeCell ref="I13:K13"/>
    <mergeCell ref="F11:H11"/>
    <mergeCell ref="C9:E9"/>
    <mergeCell ref="C5:E5"/>
    <mergeCell ref="I10:K10"/>
    <mergeCell ref="C14:E14"/>
    <mergeCell ref="C10:E10"/>
    <mergeCell ref="C12:E12"/>
    <mergeCell ref="F10:H10"/>
    <mergeCell ref="C11:E11"/>
    <mergeCell ref="A8:K8"/>
    <mergeCell ref="A9:B9"/>
    <mergeCell ref="C13:E13"/>
    <mergeCell ref="F5:H5"/>
    <mergeCell ref="F6:H6"/>
    <mergeCell ref="I6:K6"/>
    <mergeCell ref="I5:K5"/>
    <mergeCell ref="U14:W14"/>
    <mergeCell ref="F12:H12"/>
    <mergeCell ref="F14:H14"/>
    <mergeCell ref="I14:K14"/>
    <mergeCell ref="M14:N14"/>
    <mergeCell ref="O14:Q14"/>
    <mergeCell ref="R14:T14"/>
    <mergeCell ref="M12:N12"/>
    <mergeCell ref="O12:Q12"/>
    <mergeCell ref="R12:T12"/>
    <mergeCell ref="I17:K17"/>
    <mergeCell ref="I15:K15"/>
    <mergeCell ref="A16:B16"/>
    <mergeCell ref="A17:B17"/>
    <mergeCell ref="C16:E16"/>
    <mergeCell ref="F15:H15"/>
    <mergeCell ref="A15:B15"/>
    <mergeCell ref="A6:B6"/>
    <mergeCell ref="F17:H17"/>
    <mergeCell ref="F9:H9"/>
    <mergeCell ref="A12:B12"/>
    <mergeCell ref="A11:B11"/>
    <mergeCell ref="C17:E17"/>
    <mergeCell ref="C15:E15"/>
    <mergeCell ref="A5:B5"/>
    <mergeCell ref="A13:B13"/>
    <mergeCell ref="U9:W9"/>
    <mergeCell ref="O9:Q9"/>
    <mergeCell ref="M9:N9"/>
    <mergeCell ref="M10:N10"/>
    <mergeCell ref="O10:Q10"/>
    <mergeCell ref="R10:T10"/>
    <mergeCell ref="U10:W10"/>
    <mergeCell ref="C6:E6"/>
    <mergeCell ref="A1:B1"/>
    <mergeCell ref="A2:B2"/>
    <mergeCell ref="A4:B4"/>
    <mergeCell ref="A3:B3"/>
    <mergeCell ref="C1:K1"/>
    <mergeCell ref="C2:E2"/>
    <mergeCell ref="C4:E4"/>
    <mergeCell ref="I2:K2"/>
    <mergeCell ref="F2:H2"/>
    <mergeCell ref="C3:K3"/>
    <mergeCell ref="F4:H4"/>
    <mergeCell ref="I4:K4"/>
    <mergeCell ref="A18:H18"/>
    <mergeCell ref="J18:Q18"/>
    <mergeCell ref="M4:O4"/>
    <mergeCell ref="M5:O5"/>
    <mergeCell ref="P4:R4"/>
    <mergeCell ref="P5:R5"/>
    <mergeCell ref="F16:H16"/>
    <mergeCell ref="I16:K16"/>
    <mergeCell ref="M8:W8"/>
    <mergeCell ref="R9:T9"/>
  </mergeCells>
  <printOptions/>
  <pageMargins left="0.75" right="0.75" top="1" bottom="1" header="0.5" footer="0.5"/>
  <pageSetup fitToHeight="1" fitToWidth="1" horizontalDpi="300" verticalDpi="300" orientation="landscape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93"/>
  <sheetViews>
    <sheetView zoomScale="75" zoomScaleNormal="75" workbookViewId="0" topLeftCell="A6">
      <selection activeCell="AB54" sqref="AB54"/>
    </sheetView>
  </sheetViews>
  <sheetFormatPr defaultColWidth="9.140625" defaultRowHeight="12.75"/>
  <cols>
    <col min="1" max="1" width="15.28125" style="1" bestFit="1" customWidth="1"/>
    <col min="2" max="2" width="9.57421875" style="1" customWidth="1"/>
    <col min="3" max="3" width="11.57421875" style="1" bestFit="1" customWidth="1"/>
    <col min="4" max="7" width="10.421875" style="1" bestFit="1" customWidth="1"/>
    <col min="8" max="8" width="9.57421875" style="1" bestFit="1" customWidth="1"/>
    <col min="9" max="12" width="10.421875" style="1" bestFit="1" customWidth="1"/>
    <col min="13" max="14" width="9.57421875" style="1" bestFit="1" customWidth="1"/>
    <col min="15" max="17" width="10.421875" style="1" bestFit="1" customWidth="1"/>
    <col min="18" max="19" width="9.57421875" style="1" bestFit="1" customWidth="1"/>
    <col min="20" max="21" width="10.421875" style="1" bestFit="1" customWidth="1"/>
    <col min="22" max="22" width="13.28125" style="1" bestFit="1" customWidth="1"/>
    <col min="23" max="23" width="9.140625" style="1" customWidth="1"/>
    <col min="24" max="24" width="15.28125" style="1" bestFit="1" customWidth="1"/>
    <col min="25" max="25" width="10.421875" style="1" bestFit="1" customWidth="1"/>
    <col min="26" max="26" width="13.8515625" style="1" bestFit="1" customWidth="1"/>
    <col min="27" max="30" width="10.421875" style="1" bestFit="1" customWidth="1"/>
    <col min="31" max="31" width="9.57421875" style="1" bestFit="1" customWidth="1"/>
    <col min="32" max="32" width="10.421875" style="1" bestFit="1" customWidth="1"/>
    <col min="33" max="33" width="13.28125" style="1" bestFit="1" customWidth="1"/>
    <col min="34" max="16384" width="9.140625" style="1" customWidth="1"/>
  </cols>
  <sheetData>
    <row r="1" spans="1:11" ht="13.5" thickBot="1">
      <c r="A1" s="215" t="s">
        <v>0</v>
      </c>
      <c r="B1" s="170"/>
      <c r="C1" s="216" t="str">
        <f>C2&amp;"-0"&amp;I2&amp;"_cc.xls"</f>
        <v>HCMB__A001-02000123_cc.xls</v>
      </c>
      <c r="D1" s="216"/>
      <c r="E1" s="216"/>
      <c r="F1" s="216"/>
      <c r="G1" s="216"/>
      <c r="H1" s="216"/>
      <c r="I1" s="216"/>
      <c r="J1" s="216"/>
      <c r="K1" s="217"/>
    </row>
    <row r="2" spans="1:21" ht="12.75">
      <c r="A2" s="161" t="s">
        <v>1</v>
      </c>
      <c r="B2" s="159"/>
      <c r="C2" s="218" t="s">
        <v>2</v>
      </c>
      <c r="D2" s="218"/>
      <c r="E2" s="218"/>
      <c r="F2" s="159" t="s">
        <v>3</v>
      </c>
      <c r="G2" s="159"/>
      <c r="H2" s="159"/>
      <c r="I2" s="190">
        <v>2000123</v>
      </c>
      <c r="J2" s="190"/>
      <c r="K2" s="191"/>
      <c r="L2" s="3"/>
      <c r="N2" s="3"/>
      <c r="O2" s="3"/>
      <c r="P2" s="3"/>
      <c r="Q2" s="3"/>
      <c r="R2" s="3"/>
      <c r="S2" s="3"/>
      <c r="T2" s="4"/>
      <c r="U2" s="5" t="s">
        <v>4</v>
      </c>
    </row>
    <row r="3" spans="1:21" ht="13.5" thickBot="1">
      <c r="A3" s="161" t="s">
        <v>5</v>
      </c>
      <c r="B3" s="159"/>
      <c r="C3" s="211" t="s">
        <v>6</v>
      </c>
      <c r="D3" s="211"/>
      <c r="E3" s="211"/>
      <c r="F3" s="211"/>
      <c r="G3" s="211"/>
      <c r="H3" s="211"/>
      <c r="I3" s="211"/>
      <c r="J3" s="211"/>
      <c r="K3" s="214"/>
      <c r="L3" s="3"/>
      <c r="M3" s="3"/>
      <c r="N3" s="3"/>
      <c r="O3" s="3"/>
      <c r="P3" s="3"/>
      <c r="Q3" s="3"/>
      <c r="R3" s="3"/>
      <c r="S3" s="3"/>
      <c r="T3" s="6" t="s">
        <v>7</v>
      </c>
      <c r="U3" s="7">
        <v>1</v>
      </c>
    </row>
    <row r="4" spans="1:23" ht="12.75">
      <c r="A4" s="161" t="s">
        <v>8</v>
      </c>
      <c r="B4" s="159"/>
      <c r="C4" s="167" t="s">
        <v>9</v>
      </c>
      <c r="D4" s="167"/>
      <c r="E4" s="167"/>
      <c r="F4" s="159"/>
      <c r="G4" s="211"/>
      <c r="H4" s="211"/>
      <c r="I4" s="211"/>
      <c r="J4" s="211"/>
      <c r="K4" s="214"/>
      <c r="M4" s="207" t="s">
        <v>10</v>
      </c>
      <c r="N4" s="208"/>
      <c r="O4" s="208"/>
      <c r="P4" s="240" t="s">
        <v>111</v>
      </c>
      <c r="Q4" s="240"/>
      <c r="R4" s="241"/>
      <c r="S4" s="9"/>
      <c r="T4" s="10" t="s">
        <v>12</v>
      </c>
      <c r="U4" s="11">
        <v>1</v>
      </c>
      <c r="V4" s="9"/>
      <c r="W4" s="9"/>
    </row>
    <row r="5" spans="1:23" ht="13.5" thickBot="1">
      <c r="A5" s="161" t="s">
        <v>13</v>
      </c>
      <c r="B5" s="159"/>
      <c r="C5" s="211" t="s">
        <v>14</v>
      </c>
      <c r="D5" s="211"/>
      <c r="E5" s="211"/>
      <c r="F5" s="159" t="s">
        <v>15</v>
      </c>
      <c r="G5" s="159"/>
      <c r="H5" s="159"/>
      <c r="I5" s="167">
        <v>21</v>
      </c>
      <c r="J5" s="167"/>
      <c r="K5" s="186"/>
      <c r="M5" s="202" t="s">
        <v>16</v>
      </c>
      <c r="N5" s="203"/>
      <c r="O5" s="203"/>
      <c r="P5" s="204" t="s">
        <v>112</v>
      </c>
      <c r="Q5" s="204"/>
      <c r="R5" s="242"/>
      <c r="S5" s="9"/>
      <c r="T5" s="12" t="s">
        <v>18</v>
      </c>
      <c r="U5" s="13">
        <v>1</v>
      </c>
      <c r="V5" s="9"/>
      <c r="W5" s="9"/>
    </row>
    <row r="6" spans="1:23" ht="13.5" thickBot="1">
      <c r="A6" s="202" t="s">
        <v>19</v>
      </c>
      <c r="B6" s="203"/>
      <c r="C6" s="204"/>
      <c r="D6" s="204"/>
      <c r="E6" s="204"/>
      <c r="F6" s="203" t="s">
        <v>20</v>
      </c>
      <c r="G6" s="203"/>
      <c r="H6" s="203"/>
      <c r="I6" s="205" t="s">
        <v>113</v>
      </c>
      <c r="J6" s="205"/>
      <c r="K6" s="206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3.5" thickBo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12.75">
      <c r="A8" s="196" t="s">
        <v>21</v>
      </c>
      <c r="B8" s="197"/>
      <c r="C8" s="197"/>
      <c r="D8" s="197"/>
      <c r="E8" s="197"/>
      <c r="F8" s="197"/>
      <c r="G8" s="197"/>
      <c r="H8" s="197"/>
      <c r="I8" s="197"/>
      <c r="J8" s="197"/>
      <c r="K8" s="198"/>
      <c r="M8" s="196" t="s">
        <v>22</v>
      </c>
      <c r="N8" s="197"/>
      <c r="O8" s="197"/>
      <c r="P8" s="197"/>
      <c r="Q8" s="197"/>
      <c r="R8" s="197"/>
      <c r="S8" s="197"/>
      <c r="T8" s="197"/>
      <c r="U8" s="197"/>
      <c r="V8" s="197"/>
      <c r="W8" s="198"/>
    </row>
    <row r="9" spans="1:23" ht="12.75">
      <c r="A9" s="188" t="s">
        <v>23</v>
      </c>
      <c r="B9" s="189"/>
      <c r="C9" s="199">
        <v>0</v>
      </c>
      <c r="D9" s="200"/>
      <c r="E9" s="200"/>
      <c r="F9" s="189" t="s">
        <v>24</v>
      </c>
      <c r="G9" s="189"/>
      <c r="H9" s="189"/>
      <c r="I9" s="201">
        <v>0</v>
      </c>
      <c r="J9" s="190"/>
      <c r="K9" s="191"/>
      <c r="M9" s="188" t="s">
        <v>23</v>
      </c>
      <c r="N9" s="189"/>
      <c r="O9" s="199" t="s">
        <v>25</v>
      </c>
      <c r="P9" s="200"/>
      <c r="Q9" s="200"/>
      <c r="R9" s="189" t="s">
        <v>24</v>
      </c>
      <c r="S9" s="189"/>
      <c r="T9" s="189"/>
      <c r="U9" s="201" t="s">
        <v>25</v>
      </c>
      <c r="V9" s="190"/>
      <c r="W9" s="191"/>
    </row>
    <row r="10" spans="1:23" ht="12.75">
      <c r="A10" s="188" t="s">
        <v>26</v>
      </c>
      <c r="B10" s="189"/>
      <c r="C10" s="190"/>
      <c r="D10" s="190"/>
      <c r="E10" s="190"/>
      <c r="F10" s="189"/>
      <c r="G10" s="189"/>
      <c r="H10" s="189"/>
      <c r="I10" s="193"/>
      <c r="J10" s="194"/>
      <c r="K10" s="195"/>
      <c r="M10" s="188" t="s">
        <v>26</v>
      </c>
      <c r="N10" s="189"/>
      <c r="O10" s="190" t="s">
        <v>25</v>
      </c>
      <c r="P10" s="190"/>
      <c r="Q10" s="190"/>
      <c r="R10" s="189"/>
      <c r="S10" s="189"/>
      <c r="T10" s="189"/>
      <c r="U10" s="192"/>
      <c r="V10" s="167"/>
      <c r="W10" s="186"/>
    </row>
    <row r="11" spans="1:23" ht="12.75">
      <c r="A11" s="161" t="s">
        <v>27</v>
      </c>
      <c r="B11" s="159"/>
      <c r="C11" s="167">
        <v>0.7499</v>
      </c>
      <c r="D11" s="167"/>
      <c r="E11" s="167"/>
      <c r="F11" s="159" t="s">
        <v>28</v>
      </c>
      <c r="G11" s="159"/>
      <c r="H11" s="159"/>
      <c r="I11" s="190"/>
      <c r="J11" s="190"/>
      <c r="K11" s="191"/>
      <c r="M11" s="188" t="s">
        <v>27</v>
      </c>
      <c r="N11" s="189"/>
      <c r="O11" s="167">
        <v>0.7499</v>
      </c>
      <c r="P11" s="167"/>
      <c r="Q11" s="167"/>
      <c r="R11" s="189" t="s">
        <v>28</v>
      </c>
      <c r="S11" s="189"/>
      <c r="T11" s="189"/>
      <c r="U11" s="190" t="s">
        <v>25</v>
      </c>
      <c r="V11" s="190"/>
      <c r="W11" s="191"/>
    </row>
    <row r="12" spans="1:23" ht="12.75">
      <c r="A12" s="161" t="s">
        <v>29</v>
      </c>
      <c r="B12" s="159"/>
      <c r="C12" s="187">
        <v>0</v>
      </c>
      <c r="D12" s="187"/>
      <c r="E12" s="187"/>
      <c r="F12" s="159" t="s">
        <v>30</v>
      </c>
      <c r="G12" s="159"/>
      <c r="H12" s="159"/>
      <c r="I12" s="167" t="s">
        <v>31</v>
      </c>
      <c r="J12" s="167"/>
      <c r="K12" s="186"/>
      <c r="M12" s="161" t="s">
        <v>29</v>
      </c>
      <c r="N12" s="159"/>
      <c r="O12" s="187">
        <v>10</v>
      </c>
      <c r="P12" s="187"/>
      <c r="Q12" s="187"/>
      <c r="R12" s="159" t="s">
        <v>30</v>
      </c>
      <c r="S12" s="159"/>
      <c r="T12" s="159"/>
      <c r="U12" s="167" t="s">
        <v>31</v>
      </c>
      <c r="V12" s="167"/>
      <c r="W12" s="186"/>
    </row>
    <row r="13" spans="1:23" ht="12.75">
      <c r="A13" s="161" t="s">
        <v>32</v>
      </c>
      <c r="B13" s="159"/>
      <c r="C13" s="167"/>
      <c r="D13" s="167"/>
      <c r="E13" s="167"/>
      <c r="F13" s="159" t="s">
        <v>33</v>
      </c>
      <c r="G13" s="159"/>
      <c r="H13" s="159"/>
      <c r="I13" s="167"/>
      <c r="J13" s="167"/>
      <c r="K13" s="186"/>
      <c r="M13" s="161" t="s">
        <v>32</v>
      </c>
      <c r="N13" s="159"/>
      <c r="O13" s="167">
        <v>20</v>
      </c>
      <c r="P13" s="167"/>
      <c r="Q13" s="167"/>
      <c r="R13" s="159" t="s">
        <v>33</v>
      </c>
      <c r="S13" s="159"/>
      <c r="T13" s="159"/>
      <c r="U13" s="167" t="s">
        <v>34</v>
      </c>
      <c r="V13" s="167"/>
      <c r="W13" s="186"/>
    </row>
    <row r="14" spans="1:23" ht="12.75">
      <c r="A14" s="181" t="s">
        <v>35</v>
      </c>
      <c r="B14" s="182"/>
      <c r="C14" s="183"/>
      <c r="D14" s="184"/>
      <c r="E14" s="184"/>
      <c r="F14" s="182" t="s">
        <v>36</v>
      </c>
      <c r="G14" s="182"/>
      <c r="H14" s="182"/>
      <c r="I14" s="184"/>
      <c r="J14" s="184"/>
      <c r="K14" s="185"/>
      <c r="M14" s="181" t="s">
        <v>35</v>
      </c>
      <c r="N14" s="182"/>
      <c r="O14" s="183">
        <v>0.5</v>
      </c>
      <c r="P14" s="184"/>
      <c r="Q14" s="184"/>
      <c r="R14" s="182" t="s">
        <v>36</v>
      </c>
      <c r="S14" s="182"/>
      <c r="T14" s="182"/>
      <c r="U14" s="184" t="s">
        <v>37</v>
      </c>
      <c r="V14" s="184"/>
      <c r="W14" s="185"/>
    </row>
    <row r="15" spans="1:23" ht="12.75">
      <c r="A15" s="177" t="s">
        <v>38</v>
      </c>
      <c r="B15" s="178"/>
      <c r="C15" s="179">
        <f>H56</f>
        <v>0.00025</v>
      </c>
      <c r="D15" s="179"/>
      <c r="E15" s="179"/>
      <c r="F15" s="178" t="s">
        <v>39</v>
      </c>
      <c r="G15" s="178"/>
      <c r="H15" s="178"/>
      <c r="I15" s="179">
        <f>H57</f>
        <v>0.000464</v>
      </c>
      <c r="J15" s="179"/>
      <c r="K15" s="180"/>
      <c r="M15" s="177" t="s">
        <v>38</v>
      </c>
      <c r="N15" s="178"/>
      <c r="O15" s="179">
        <f>Q56</f>
        <v>0.000278</v>
      </c>
      <c r="P15" s="179"/>
      <c r="Q15" s="179"/>
      <c r="R15" s="178" t="s">
        <v>39</v>
      </c>
      <c r="S15" s="178"/>
      <c r="T15" s="178"/>
      <c r="U15" s="179">
        <f>Q57</f>
        <v>0.000678</v>
      </c>
      <c r="V15" s="179"/>
      <c r="W15" s="180"/>
    </row>
    <row r="16" spans="1:23" ht="12.75">
      <c r="A16" s="161" t="s">
        <v>40</v>
      </c>
      <c r="B16" s="159"/>
      <c r="C16" s="160">
        <f>C58</f>
        <v>0</v>
      </c>
      <c r="D16" s="160"/>
      <c r="E16" s="160"/>
      <c r="F16" s="159" t="s">
        <v>41</v>
      </c>
      <c r="G16" s="159"/>
      <c r="H16" s="159"/>
      <c r="I16" s="175" t="e">
        <f>#REF!</f>
        <v>#REF!</v>
      </c>
      <c r="J16" s="175"/>
      <c r="K16" s="176"/>
      <c r="M16" s="161" t="s">
        <v>40</v>
      </c>
      <c r="N16" s="159"/>
      <c r="O16" s="160">
        <f>Z58</f>
        <v>0</v>
      </c>
      <c r="P16" s="160"/>
      <c r="Q16" s="160"/>
      <c r="R16" s="159" t="s">
        <v>41</v>
      </c>
      <c r="S16" s="159"/>
      <c r="T16" s="159"/>
      <c r="U16" s="175" t="e">
        <f>#REF!</f>
        <v>#REF!</v>
      </c>
      <c r="V16" s="175"/>
      <c r="W16" s="176"/>
    </row>
    <row r="17" spans="1:23" ht="13.5" thickBot="1">
      <c r="A17" s="246" t="s">
        <v>42</v>
      </c>
      <c r="B17" s="165"/>
      <c r="C17" s="243">
        <f>H20</f>
        <v>-8.289934</v>
      </c>
      <c r="D17" s="243"/>
      <c r="E17" s="243"/>
      <c r="F17" s="165" t="s">
        <v>43</v>
      </c>
      <c r="G17" s="165"/>
      <c r="H17" s="165"/>
      <c r="I17" s="244">
        <f>H19</f>
        <v>0.024682</v>
      </c>
      <c r="J17" s="244"/>
      <c r="K17" s="245"/>
      <c r="M17" s="246" t="s">
        <v>42</v>
      </c>
      <c r="N17" s="165"/>
      <c r="O17" s="243">
        <f>Q20</f>
        <v>-8.97342</v>
      </c>
      <c r="P17" s="243"/>
      <c r="Q17" s="243"/>
      <c r="R17" s="165" t="s">
        <v>43</v>
      </c>
      <c r="S17" s="165"/>
      <c r="T17" s="165"/>
      <c r="U17" s="244">
        <f>Q19</f>
        <v>0.024665</v>
      </c>
      <c r="V17" s="244"/>
      <c r="W17" s="245"/>
    </row>
    <row r="18" spans="1:17" ht="13.5" thickBot="1">
      <c r="A18" s="164" t="s">
        <v>21</v>
      </c>
      <c r="B18" s="164"/>
      <c r="C18" s="164"/>
      <c r="D18" s="164"/>
      <c r="E18" s="164"/>
      <c r="F18" s="164"/>
      <c r="G18" s="164"/>
      <c r="H18" s="164"/>
      <c r="J18" s="165" t="s">
        <v>127</v>
      </c>
      <c r="K18" s="165"/>
      <c r="L18" s="165"/>
      <c r="M18" s="165"/>
      <c r="N18" s="165"/>
      <c r="O18" s="165"/>
      <c r="P18" s="165"/>
      <c r="Q18" s="165"/>
    </row>
    <row r="19" spans="1:23" ht="12.75">
      <c r="A19" s="14" t="s">
        <v>48</v>
      </c>
      <c r="B19" s="16">
        <v>0.005491</v>
      </c>
      <c r="C19" s="16">
        <v>0.005485</v>
      </c>
      <c r="D19" s="17">
        <v>0.005479</v>
      </c>
      <c r="E19" s="17">
        <v>0.005481</v>
      </c>
      <c r="F19" s="17">
        <v>0.005486</v>
      </c>
      <c r="G19" s="17">
        <v>0.005493</v>
      </c>
      <c r="H19" s="19">
        <v>0.024682</v>
      </c>
      <c r="I19" s="2"/>
      <c r="J19" s="14" t="s">
        <v>48</v>
      </c>
      <c r="K19" s="17">
        <v>0.005487</v>
      </c>
      <c r="L19" s="17">
        <v>0.00548</v>
      </c>
      <c r="M19" s="17">
        <v>0.005476</v>
      </c>
      <c r="N19" s="17">
        <v>0.005476</v>
      </c>
      <c r="O19" s="17">
        <v>0.005481</v>
      </c>
      <c r="P19" s="17">
        <v>0.00549</v>
      </c>
      <c r="Q19" s="18">
        <v>0.024665</v>
      </c>
      <c r="S19" s="211" t="s">
        <v>21</v>
      </c>
      <c r="T19" s="211"/>
      <c r="V19" s="211" t="s">
        <v>22</v>
      </c>
      <c r="W19" s="211"/>
    </row>
    <row r="20" spans="1:17" ht="13.5" thickBot="1">
      <c r="A20" s="21" t="s">
        <v>49</v>
      </c>
      <c r="B20" s="22">
        <v>-0.282199</v>
      </c>
      <c r="C20" s="22">
        <v>-0.968309</v>
      </c>
      <c r="D20" s="23">
        <v>-0.457132</v>
      </c>
      <c r="E20" s="23">
        <v>0.804625</v>
      </c>
      <c r="F20" s="23">
        <v>0.293728</v>
      </c>
      <c r="G20" s="23">
        <v>0.647439</v>
      </c>
      <c r="H20" s="25">
        <v>-8.289934</v>
      </c>
      <c r="J20" s="26" t="s">
        <v>49</v>
      </c>
      <c r="K20" s="23">
        <v>-0.615528</v>
      </c>
      <c r="L20" s="23">
        <v>0.532213</v>
      </c>
      <c r="M20" s="23">
        <v>0.665129</v>
      </c>
      <c r="N20" s="23">
        <v>0.017281</v>
      </c>
      <c r="O20" s="23">
        <v>-0.521838</v>
      </c>
      <c r="P20" s="23">
        <v>-0.104517</v>
      </c>
      <c r="Q20" s="24">
        <v>-8.97342</v>
      </c>
    </row>
    <row r="21" spans="1:17" ht="13.5" thickBot="1">
      <c r="A21" s="27" t="s">
        <v>50</v>
      </c>
      <c r="B21" s="28" t="s">
        <v>53</v>
      </c>
      <c r="C21" s="28" t="s">
        <v>56</v>
      </c>
      <c r="D21" s="29" t="s">
        <v>59</v>
      </c>
      <c r="E21" s="29" t="s">
        <v>62</v>
      </c>
      <c r="F21" s="29" t="s">
        <v>65</v>
      </c>
      <c r="G21" s="29" t="s">
        <v>68</v>
      </c>
      <c r="H21" s="30"/>
      <c r="J21" s="27" t="s">
        <v>50</v>
      </c>
      <c r="K21" s="29" t="s">
        <v>53</v>
      </c>
      <c r="L21" s="29" t="s">
        <v>56</v>
      </c>
      <c r="M21" s="29" t="s">
        <v>59</v>
      </c>
      <c r="N21" s="29" t="s">
        <v>62</v>
      </c>
      <c r="O21" s="29" t="s">
        <v>65</v>
      </c>
      <c r="P21" s="29" t="s">
        <v>68</v>
      </c>
      <c r="Q21" s="31"/>
    </row>
    <row r="22" spans="1:23" ht="12.75">
      <c r="A22" s="32" t="s">
        <v>71</v>
      </c>
      <c r="B22" s="33">
        <v>10000</v>
      </c>
      <c r="C22" s="33">
        <v>10000</v>
      </c>
      <c r="D22" s="34">
        <v>10000</v>
      </c>
      <c r="E22" s="34">
        <v>10000</v>
      </c>
      <c r="F22" s="34">
        <v>10000</v>
      </c>
      <c r="G22" s="34">
        <v>10000</v>
      </c>
      <c r="H22" s="35">
        <v>10000</v>
      </c>
      <c r="I22" s="36"/>
      <c r="J22" s="35" t="s">
        <v>71</v>
      </c>
      <c r="K22" s="34">
        <v>10000</v>
      </c>
      <c r="L22" s="34">
        <v>10000</v>
      </c>
      <c r="M22" s="34">
        <v>10000</v>
      </c>
      <c r="N22" s="34">
        <v>10000</v>
      </c>
      <c r="O22" s="34">
        <v>10000</v>
      </c>
      <c r="P22" s="34">
        <v>10000</v>
      </c>
      <c r="Q22" s="35">
        <v>10000</v>
      </c>
      <c r="R22" s="37"/>
      <c r="S22" s="114">
        <f>AVERAGE(B22:G22)</f>
        <v>10000</v>
      </c>
      <c r="T22" s="114">
        <f>STDEV(B22:G22)</f>
        <v>0</v>
      </c>
      <c r="U22" s="114"/>
      <c r="V22" s="114">
        <f>AVERAGE(K22:P22)</f>
        <v>10000</v>
      </c>
      <c r="W22" s="114">
        <f>STDEV(K22:P22)</f>
        <v>0</v>
      </c>
    </row>
    <row r="23" spans="1:23" ht="12.75">
      <c r="A23" s="32" t="s">
        <v>72</v>
      </c>
      <c r="B23" s="38">
        <v>-3.56</v>
      </c>
      <c r="C23" s="38">
        <v>-4.84</v>
      </c>
      <c r="D23" s="39">
        <v>-2.42</v>
      </c>
      <c r="E23" s="39">
        <v>-1.97</v>
      </c>
      <c r="F23" s="39">
        <v>-4.34</v>
      </c>
      <c r="G23" s="39">
        <v>-2.64</v>
      </c>
      <c r="H23" s="40">
        <v>-3.3</v>
      </c>
      <c r="I23" s="41"/>
      <c r="J23" s="42" t="s">
        <v>72</v>
      </c>
      <c r="K23" s="39">
        <v>1.72</v>
      </c>
      <c r="L23" s="39">
        <v>0.676</v>
      </c>
      <c r="M23" s="39">
        <v>2.49</v>
      </c>
      <c r="N23" s="39">
        <v>2.23</v>
      </c>
      <c r="O23" s="39">
        <v>-0.782</v>
      </c>
      <c r="P23" s="39">
        <v>1.76</v>
      </c>
      <c r="Q23" s="40">
        <v>1.35</v>
      </c>
      <c r="S23" s="114">
        <f aca="true" t="shared" si="0" ref="S23:S36">AVERAGE(B23:G23)</f>
        <v>-3.2950000000000004</v>
      </c>
      <c r="T23" s="114">
        <f aca="true" t="shared" si="1" ref="T23:T36">STDEV(B23:G23)</f>
        <v>1.1401359568051497</v>
      </c>
      <c r="U23" s="114"/>
      <c r="V23" s="114">
        <f aca="true" t="shared" si="2" ref="V23:V36">AVERAGE(K23:P23)</f>
        <v>1.349</v>
      </c>
      <c r="W23" s="114">
        <f aca="true" t="shared" si="3" ref="W23:W36">STDEV(K23:P23)</f>
        <v>1.2147999012183037</v>
      </c>
    </row>
    <row r="24" spans="1:23" ht="12.75">
      <c r="A24" s="32" t="s">
        <v>73</v>
      </c>
      <c r="B24" s="38">
        <v>-10.1</v>
      </c>
      <c r="C24" s="38">
        <v>-10.8</v>
      </c>
      <c r="D24" s="39">
        <v>-10.9</v>
      </c>
      <c r="E24" s="39">
        <v>-11.7</v>
      </c>
      <c r="F24" s="39">
        <v>-11.1</v>
      </c>
      <c r="G24" s="39">
        <v>-10.2</v>
      </c>
      <c r="H24" s="40">
        <v>-10.8</v>
      </c>
      <c r="I24" s="41"/>
      <c r="J24" s="42" t="s">
        <v>73</v>
      </c>
      <c r="K24" s="39">
        <v>-9.75</v>
      </c>
      <c r="L24" s="39">
        <v>-10.5</v>
      </c>
      <c r="M24" s="39">
        <v>-10.6</v>
      </c>
      <c r="N24" s="39">
        <v>-11.1</v>
      </c>
      <c r="O24" s="39">
        <v>-10</v>
      </c>
      <c r="P24" s="39">
        <v>-10</v>
      </c>
      <c r="Q24" s="40">
        <v>-10.3</v>
      </c>
      <c r="S24" s="114">
        <f t="shared" si="0"/>
        <v>-10.799999999999999</v>
      </c>
      <c r="T24" s="114">
        <f t="shared" si="1"/>
        <v>0.5932958789676516</v>
      </c>
      <c r="U24" s="114"/>
      <c r="V24" s="114">
        <f t="shared" si="2"/>
        <v>-10.325000000000001</v>
      </c>
      <c r="W24" s="114">
        <f t="shared" si="3"/>
        <v>0.4997499374687022</v>
      </c>
    </row>
    <row r="25" spans="1:23" ht="12.75">
      <c r="A25" s="32" t="s">
        <v>74</v>
      </c>
      <c r="B25" s="39">
        <v>0.0363</v>
      </c>
      <c r="C25" s="39">
        <v>0.205</v>
      </c>
      <c r="D25" s="39">
        <v>0.237</v>
      </c>
      <c r="E25" s="39">
        <v>0.0392</v>
      </c>
      <c r="F25" s="39">
        <v>-0.00865</v>
      </c>
      <c r="G25" s="39">
        <v>-0.0783</v>
      </c>
      <c r="H25" s="40">
        <v>0.0717</v>
      </c>
      <c r="I25" s="41"/>
      <c r="J25" s="42" t="s">
        <v>74</v>
      </c>
      <c r="K25" s="39">
        <v>0.0492</v>
      </c>
      <c r="L25" s="39">
        <v>-0.116</v>
      </c>
      <c r="M25" s="39">
        <v>-0.104</v>
      </c>
      <c r="N25" s="39">
        <v>0.136</v>
      </c>
      <c r="O25" s="39">
        <v>0.0247</v>
      </c>
      <c r="P25" s="39">
        <v>-0.00324</v>
      </c>
      <c r="Q25" s="40">
        <v>-0.00227</v>
      </c>
      <c r="S25" s="114">
        <f t="shared" si="0"/>
        <v>0.07175833333333333</v>
      </c>
      <c r="T25" s="114">
        <f t="shared" si="1"/>
        <v>0.12357871344477846</v>
      </c>
      <c r="U25" s="114"/>
      <c r="V25" s="114">
        <f t="shared" si="2"/>
        <v>-0.002223333333333333</v>
      </c>
      <c r="W25" s="114">
        <f t="shared" si="3"/>
        <v>0.09568653858650476</v>
      </c>
    </row>
    <row r="26" spans="1:23" ht="12.75">
      <c r="A26" s="32" t="s">
        <v>75</v>
      </c>
      <c r="B26" s="39">
        <v>-0.166</v>
      </c>
      <c r="C26" s="39">
        <v>-0.0283</v>
      </c>
      <c r="D26" s="39">
        <v>-0.166</v>
      </c>
      <c r="E26" s="39">
        <v>-0.0725</v>
      </c>
      <c r="F26" s="39">
        <v>-0.00861</v>
      </c>
      <c r="G26" s="39">
        <v>-0.112</v>
      </c>
      <c r="H26" s="40">
        <v>-0.0923</v>
      </c>
      <c r="I26" s="41"/>
      <c r="J26" s="42" t="s">
        <v>75</v>
      </c>
      <c r="K26" s="39">
        <v>0.438</v>
      </c>
      <c r="L26" s="39">
        <v>0.487</v>
      </c>
      <c r="M26" s="39">
        <v>0.356</v>
      </c>
      <c r="N26" s="39">
        <v>0.612</v>
      </c>
      <c r="O26" s="39">
        <v>0.488</v>
      </c>
      <c r="P26" s="39">
        <v>0.511</v>
      </c>
      <c r="Q26" s="40">
        <v>0.482</v>
      </c>
      <c r="S26" s="114">
        <f t="shared" si="0"/>
        <v>-0.09223500000000001</v>
      </c>
      <c r="T26" s="114">
        <f t="shared" si="1"/>
        <v>0.06744405199867516</v>
      </c>
      <c r="U26" s="114"/>
      <c r="V26" s="114">
        <f t="shared" si="2"/>
        <v>0.48200000000000004</v>
      </c>
      <c r="W26" s="114">
        <f t="shared" si="3"/>
        <v>0.08439668239925026</v>
      </c>
    </row>
    <row r="27" spans="1:23" ht="12.75">
      <c r="A27" s="32" t="s">
        <v>76</v>
      </c>
      <c r="B27" s="39">
        <v>0.0573</v>
      </c>
      <c r="C27" s="39">
        <v>0.0325</v>
      </c>
      <c r="D27" s="39">
        <v>0.0273</v>
      </c>
      <c r="E27" s="39">
        <v>0.125</v>
      </c>
      <c r="F27" s="39">
        <v>-0.0752</v>
      </c>
      <c r="G27" s="39">
        <v>-0.0969</v>
      </c>
      <c r="H27" s="40">
        <v>0.0116</v>
      </c>
      <c r="I27" s="41"/>
      <c r="J27" s="42" t="s">
        <v>76</v>
      </c>
      <c r="K27" s="39">
        <v>0.00151</v>
      </c>
      <c r="L27" s="39">
        <v>0.00494</v>
      </c>
      <c r="M27" s="39">
        <v>-0.019</v>
      </c>
      <c r="N27" s="39">
        <v>0.0242</v>
      </c>
      <c r="O27" s="39">
        <v>0.0754</v>
      </c>
      <c r="P27" s="39">
        <v>-0.105</v>
      </c>
      <c r="Q27" s="40">
        <v>-0.00307</v>
      </c>
      <c r="S27" s="114">
        <f t="shared" si="0"/>
        <v>0.011666666666666665</v>
      </c>
      <c r="T27" s="114">
        <f t="shared" si="1"/>
        <v>0.0835916423254542</v>
      </c>
      <c r="U27" s="114"/>
      <c r="V27" s="114">
        <f t="shared" si="2"/>
        <v>-0.002991666666666668</v>
      </c>
      <c r="W27" s="114">
        <f t="shared" si="3"/>
        <v>0.05937976639114258</v>
      </c>
    </row>
    <row r="28" spans="1:23" ht="12.75">
      <c r="A28" s="32" t="s">
        <v>77</v>
      </c>
      <c r="B28" s="39">
        <v>0.989</v>
      </c>
      <c r="C28" s="39">
        <v>0.918</v>
      </c>
      <c r="D28" s="39">
        <v>0.957</v>
      </c>
      <c r="E28" s="39">
        <v>0.941</v>
      </c>
      <c r="F28" s="39">
        <v>0.871</v>
      </c>
      <c r="G28" s="39">
        <v>0.944</v>
      </c>
      <c r="H28" s="40">
        <v>0.937</v>
      </c>
      <c r="I28" s="41"/>
      <c r="J28" s="42" t="s">
        <v>77</v>
      </c>
      <c r="K28" s="39">
        <v>0.983</v>
      </c>
      <c r="L28" s="39">
        <v>0.984</v>
      </c>
      <c r="M28" s="39">
        <v>0.993</v>
      </c>
      <c r="N28" s="39">
        <v>0.946</v>
      </c>
      <c r="O28" s="39">
        <v>0.948</v>
      </c>
      <c r="P28" s="39">
        <v>0.985</v>
      </c>
      <c r="Q28" s="40">
        <v>0.973</v>
      </c>
      <c r="S28" s="114">
        <f t="shared" si="0"/>
        <v>0.9366666666666666</v>
      </c>
      <c r="T28" s="114">
        <f t="shared" si="1"/>
        <v>0.03971229868273379</v>
      </c>
      <c r="U28" s="114"/>
      <c r="V28" s="114">
        <f t="shared" si="2"/>
        <v>0.9731666666666666</v>
      </c>
      <c r="W28" s="114">
        <f t="shared" si="3"/>
        <v>0.020585593668068843</v>
      </c>
    </row>
    <row r="29" spans="1:23" ht="12.75">
      <c r="A29" s="32" t="s">
        <v>78</v>
      </c>
      <c r="B29" s="39">
        <v>0.0509</v>
      </c>
      <c r="C29" s="39">
        <v>0.0354</v>
      </c>
      <c r="D29" s="39">
        <v>0.0107</v>
      </c>
      <c r="E29" s="39">
        <v>0.0529</v>
      </c>
      <c r="F29" s="39">
        <v>-0.0242</v>
      </c>
      <c r="G29" s="39">
        <v>-0.0256</v>
      </c>
      <c r="H29" s="40">
        <v>0.0167</v>
      </c>
      <c r="I29" s="41"/>
      <c r="J29" s="42" t="s">
        <v>78</v>
      </c>
      <c r="K29" s="39">
        <v>-0.0371</v>
      </c>
      <c r="L29" s="39">
        <v>-0.0397</v>
      </c>
      <c r="M29" s="39">
        <v>-0.0682</v>
      </c>
      <c r="N29" s="39">
        <v>-0.0108</v>
      </c>
      <c r="O29" s="39">
        <v>0.0169</v>
      </c>
      <c r="P29" s="39">
        <v>-0.0164</v>
      </c>
      <c r="Q29" s="40">
        <v>-0.0259</v>
      </c>
      <c r="S29" s="114">
        <f t="shared" si="0"/>
        <v>0.016683333333333335</v>
      </c>
      <c r="T29" s="114">
        <f t="shared" si="1"/>
        <v>0.0355749022017864</v>
      </c>
      <c r="U29" s="114"/>
      <c r="V29" s="114">
        <f t="shared" si="2"/>
        <v>-0.025883333333333338</v>
      </c>
      <c r="W29" s="114">
        <f t="shared" si="3"/>
        <v>0.0291728241119482</v>
      </c>
    </row>
    <row r="30" spans="1:23" ht="12.75">
      <c r="A30" s="32" t="s">
        <v>79</v>
      </c>
      <c r="B30" s="39">
        <v>0.429</v>
      </c>
      <c r="C30" s="39">
        <v>0.404</v>
      </c>
      <c r="D30" s="39">
        <v>0.411</v>
      </c>
      <c r="E30" s="39">
        <v>0.416</v>
      </c>
      <c r="F30" s="39">
        <v>0.424</v>
      </c>
      <c r="G30" s="39">
        <v>0.427</v>
      </c>
      <c r="H30" s="40">
        <v>0.418</v>
      </c>
      <c r="I30" s="41"/>
      <c r="J30" s="42" t="s">
        <v>79</v>
      </c>
      <c r="K30" s="39">
        <v>0.42</v>
      </c>
      <c r="L30" s="39">
        <v>0.41</v>
      </c>
      <c r="M30" s="39">
        <v>0.406</v>
      </c>
      <c r="N30" s="39">
        <v>0.408</v>
      </c>
      <c r="O30" s="39">
        <v>0.424</v>
      </c>
      <c r="P30" s="39">
        <v>0.413</v>
      </c>
      <c r="Q30" s="40">
        <v>0.414</v>
      </c>
      <c r="S30" s="114">
        <f t="shared" si="0"/>
        <v>0.41850000000000004</v>
      </c>
      <c r="T30" s="114">
        <f t="shared" si="1"/>
        <v>0.009853933224859163</v>
      </c>
      <c r="U30" s="114"/>
      <c r="V30" s="114">
        <f t="shared" si="2"/>
        <v>0.4135</v>
      </c>
      <c r="W30" s="114">
        <f t="shared" si="3"/>
        <v>0.00709224929059986</v>
      </c>
    </row>
    <row r="31" spans="1:23" ht="12.75">
      <c r="A31" s="32" t="s">
        <v>80</v>
      </c>
      <c r="B31" s="39">
        <v>0.0708</v>
      </c>
      <c r="C31" s="39">
        <v>0.0255</v>
      </c>
      <c r="D31" s="39">
        <v>-0.0131</v>
      </c>
      <c r="E31" s="39">
        <v>0.0746</v>
      </c>
      <c r="F31" s="39">
        <v>-0.0721</v>
      </c>
      <c r="G31" s="39">
        <v>-0.0855</v>
      </c>
      <c r="H31" s="40">
        <v>0</v>
      </c>
      <c r="I31" s="41"/>
      <c r="J31" s="42" t="s">
        <v>80</v>
      </c>
      <c r="K31" s="39">
        <v>-0.0199</v>
      </c>
      <c r="L31" s="39">
        <v>0.0223</v>
      </c>
      <c r="M31" s="39">
        <v>-0.0415</v>
      </c>
      <c r="N31" s="39">
        <v>0.0321</v>
      </c>
      <c r="O31" s="39">
        <v>0.0617</v>
      </c>
      <c r="P31" s="39">
        <v>-0.0547</v>
      </c>
      <c r="Q31" s="40">
        <v>0</v>
      </c>
      <c r="S31" s="114">
        <f t="shared" si="0"/>
        <v>3.333333333333197E-05</v>
      </c>
      <c r="T31" s="114">
        <f t="shared" si="1"/>
        <v>0.06914956736427688</v>
      </c>
      <c r="U31" s="114"/>
      <c r="V31" s="114">
        <f t="shared" si="2"/>
        <v>-1.1564823173178713E-18</v>
      </c>
      <c r="W31" s="114">
        <f t="shared" si="3"/>
        <v>0.04570544825291619</v>
      </c>
    </row>
    <row r="32" spans="1:23" ht="12.75">
      <c r="A32" s="32" t="s">
        <v>81</v>
      </c>
      <c r="B32" s="39">
        <v>0.582</v>
      </c>
      <c r="C32" s="39">
        <v>0.588</v>
      </c>
      <c r="D32" s="39">
        <v>0.588</v>
      </c>
      <c r="E32" s="39">
        <v>0.593</v>
      </c>
      <c r="F32" s="39">
        <v>0.596</v>
      </c>
      <c r="G32" s="39">
        <v>0.585</v>
      </c>
      <c r="H32" s="40">
        <v>0.588</v>
      </c>
      <c r="I32" s="41"/>
      <c r="J32" s="42" t="s">
        <v>81</v>
      </c>
      <c r="K32" s="39">
        <v>0.577</v>
      </c>
      <c r="L32" s="39">
        <v>0.579</v>
      </c>
      <c r="M32" s="39">
        <v>0.577</v>
      </c>
      <c r="N32" s="39">
        <v>0.586</v>
      </c>
      <c r="O32" s="39">
        <v>0.583</v>
      </c>
      <c r="P32" s="39">
        <v>0.577</v>
      </c>
      <c r="Q32" s="40">
        <v>0.58</v>
      </c>
      <c r="S32" s="114">
        <f t="shared" si="0"/>
        <v>0.5886666666666667</v>
      </c>
      <c r="T32" s="114">
        <f t="shared" si="1"/>
        <v>0.005125101625002944</v>
      </c>
      <c r="U32" s="114"/>
      <c r="V32" s="114">
        <f t="shared" si="2"/>
        <v>0.5798333333333333</v>
      </c>
      <c r="W32" s="114">
        <f t="shared" si="3"/>
        <v>0.0038166302763787767</v>
      </c>
    </row>
    <row r="33" spans="1:23" ht="12.75">
      <c r="A33" s="32" t="s">
        <v>82</v>
      </c>
      <c r="B33" s="39">
        <v>0.00574</v>
      </c>
      <c r="C33" s="39">
        <v>0.00212</v>
      </c>
      <c r="D33" s="39">
        <v>-0.00263</v>
      </c>
      <c r="E33" s="39">
        <v>0.00433</v>
      </c>
      <c r="F33" s="39">
        <v>-0.00507</v>
      </c>
      <c r="G33" s="39">
        <v>-0.00592</v>
      </c>
      <c r="H33" s="40">
        <v>-0.000238</v>
      </c>
      <c r="I33" s="41"/>
      <c r="J33" s="42" t="s">
        <v>82</v>
      </c>
      <c r="K33" s="39">
        <v>-0.00267</v>
      </c>
      <c r="L33" s="39">
        <v>-0.00183</v>
      </c>
      <c r="M33" s="39">
        <v>-0.00443</v>
      </c>
      <c r="N33" s="39">
        <v>-0.00325</v>
      </c>
      <c r="O33" s="39">
        <v>0.00183</v>
      </c>
      <c r="P33" s="39">
        <v>-0.000763</v>
      </c>
      <c r="Q33" s="40">
        <v>-0.00185</v>
      </c>
      <c r="S33" s="114">
        <f t="shared" si="0"/>
        <v>-0.00023833333333333345</v>
      </c>
      <c r="T33" s="114">
        <f t="shared" si="1"/>
        <v>0.0049702773229133475</v>
      </c>
      <c r="U33" s="114"/>
      <c r="V33" s="114">
        <f t="shared" si="2"/>
        <v>-0.0018521666666666667</v>
      </c>
      <c r="W33" s="114">
        <f t="shared" si="3"/>
        <v>0.0021914899421778475</v>
      </c>
    </row>
    <row r="34" spans="1:23" ht="12.75">
      <c r="A34" s="32" t="s">
        <v>83</v>
      </c>
      <c r="B34" s="39">
        <v>0.0437</v>
      </c>
      <c r="C34" s="39">
        <v>0.0408</v>
      </c>
      <c r="D34" s="39">
        <v>0.0417</v>
      </c>
      <c r="E34" s="39">
        <v>0.0406</v>
      </c>
      <c r="F34" s="39">
        <v>0.0377</v>
      </c>
      <c r="G34" s="39">
        <v>0.04</v>
      </c>
      <c r="H34" s="40">
        <v>0.0407</v>
      </c>
      <c r="I34" s="41"/>
      <c r="J34" s="42" t="s">
        <v>83</v>
      </c>
      <c r="K34" s="39">
        <v>0.0393</v>
      </c>
      <c r="L34" s="39">
        <v>0.0425</v>
      </c>
      <c r="M34" s="39">
        <v>0.04</v>
      </c>
      <c r="N34" s="39">
        <v>0.0387</v>
      </c>
      <c r="O34" s="39">
        <v>0.0384</v>
      </c>
      <c r="P34" s="39">
        <v>0.0372</v>
      </c>
      <c r="Q34" s="40">
        <v>0.0393</v>
      </c>
      <c r="S34" s="114">
        <f t="shared" si="0"/>
        <v>0.04075</v>
      </c>
      <c r="T34" s="114">
        <f t="shared" si="1"/>
        <v>0.0019745885647394794</v>
      </c>
      <c r="U34" s="114"/>
      <c r="V34" s="114">
        <f t="shared" si="2"/>
        <v>0.03935</v>
      </c>
      <c r="W34" s="114">
        <f t="shared" si="3"/>
        <v>0.0018052700628989578</v>
      </c>
    </row>
    <row r="35" spans="1:23" ht="12.75">
      <c r="A35" s="32" t="s">
        <v>84</v>
      </c>
      <c r="B35" s="39">
        <v>0.00532</v>
      </c>
      <c r="C35" s="39">
        <v>0.00243</v>
      </c>
      <c r="D35" s="39">
        <v>0.0011</v>
      </c>
      <c r="E35" s="39">
        <v>0.00575</v>
      </c>
      <c r="F35" s="39">
        <v>-0.000746</v>
      </c>
      <c r="G35" s="39">
        <v>0.00036</v>
      </c>
      <c r="H35" s="40">
        <v>0.00237</v>
      </c>
      <c r="I35" s="41"/>
      <c r="J35" s="42" t="s">
        <v>84</v>
      </c>
      <c r="K35" s="39">
        <v>0.00151</v>
      </c>
      <c r="L35" s="39">
        <v>0.00669</v>
      </c>
      <c r="M35" s="39">
        <v>0.00394</v>
      </c>
      <c r="N35" s="39">
        <v>0.00652</v>
      </c>
      <c r="O35" s="39">
        <v>0.00797</v>
      </c>
      <c r="P35" s="39">
        <v>0.00303</v>
      </c>
      <c r="Q35" s="40">
        <v>0.00494</v>
      </c>
      <c r="S35" s="114">
        <f t="shared" si="0"/>
        <v>0.002369</v>
      </c>
      <c r="T35" s="114">
        <f t="shared" si="1"/>
        <v>0.0026643179239722874</v>
      </c>
      <c r="U35" s="114"/>
      <c r="V35" s="114">
        <f t="shared" si="2"/>
        <v>0.0049433333333333326</v>
      </c>
      <c r="W35" s="114">
        <f t="shared" si="3"/>
        <v>0.002496106301155195</v>
      </c>
    </row>
    <row r="36" spans="1:23" ht="12.75">
      <c r="A36" s="32" t="s">
        <v>85</v>
      </c>
      <c r="B36" s="39">
        <v>0.0122</v>
      </c>
      <c r="C36" s="39">
        <v>0.014</v>
      </c>
      <c r="D36" s="39">
        <v>0.015</v>
      </c>
      <c r="E36" s="39">
        <v>0.0144</v>
      </c>
      <c r="F36" s="39">
        <v>0.016</v>
      </c>
      <c r="G36" s="39">
        <v>0.0167</v>
      </c>
      <c r="H36" s="40">
        <v>0.0147</v>
      </c>
      <c r="I36" s="41"/>
      <c r="J36" s="42" t="s">
        <v>85</v>
      </c>
      <c r="K36" s="39">
        <v>0.0184</v>
      </c>
      <c r="L36" s="39">
        <v>0.0184</v>
      </c>
      <c r="M36" s="39">
        <v>0.0234</v>
      </c>
      <c r="N36" s="39">
        <v>0.0196</v>
      </c>
      <c r="O36" s="39">
        <v>0.0143</v>
      </c>
      <c r="P36" s="39">
        <v>0.0208</v>
      </c>
      <c r="Q36" s="40">
        <v>0.0191</v>
      </c>
      <c r="S36" s="114">
        <f t="shared" si="0"/>
        <v>0.014716666666666664</v>
      </c>
      <c r="T36" s="114">
        <f t="shared" si="1"/>
        <v>0.001587975650527015</v>
      </c>
      <c r="U36" s="114"/>
      <c r="V36" s="114">
        <f t="shared" si="2"/>
        <v>0.019150000000000004</v>
      </c>
      <c r="W36" s="114">
        <f t="shared" si="3"/>
        <v>0.0030210925176167368</v>
      </c>
    </row>
    <row r="37" spans="1:17" ht="12.75">
      <c r="A37" s="32" t="s">
        <v>86</v>
      </c>
      <c r="B37" s="20"/>
      <c r="C37" s="20"/>
      <c r="D37" s="20"/>
      <c r="E37" s="20"/>
      <c r="F37" s="20"/>
      <c r="G37" s="20"/>
      <c r="H37" s="40"/>
      <c r="I37" s="41"/>
      <c r="J37" s="42" t="s">
        <v>86</v>
      </c>
      <c r="K37" s="20"/>
      <c r="L37" s="20"/>
      <c r="M37" s="20"/>
      <c r="N37" s="20"/>
      <c r="O37" s="20"/>
      <c r="P37" s="20"/>
      <c r="Q37" s="40"/>
    </row>
    <row r="38" spans="1:17" ht="13.5" thickBot="1">
      <c r="A38" s="43" t="s">
        <v>87</v>
      </c>
      <c r="B38" s="20"/>
      <c r="C38" s="20"/>
      <c r="D38" s="20"/>
      <c r="E38" s="20"/>
      <c r="F38" s="20"/>
      <c r="G38" s="20"/>
      <c r="H38" s="44"/>
      <c r="I38" s="41"/>
      <c r="J38" s="45" t="s">
        <v>87</v>
      </c>
      <c r="K38" s="23"/>
      <c r="L38" s="23"/>
      <c r="M38" s="23"/>
      <c r="N38" s="23"/>
      <c r="O38" s="23"/>
      <c r="P38" s="23"/>
      <c r="Q38" s="44"/>
    </row>
    <row r="39" spans="1:23" ht="12.75">
      <c r="A39" s="46" t="s">
        <v>88</v>
      </c>
      <c r="B39" s="47">
        <v>2.82</v>
      </c>
      <c r="C39" s="47">
        <v>9.68</v>
      </c>
      <c r="D39" s="47">
        <v>4.57</v>
      </c>
      <c r="E39" s="47">
        <v>-8.05</v>
      </c>
      <c r="F39" s="47">
        <v>-2.94</v>
      </c>
      <c r="G39" s="47">
        <v>-6.47</v>
      </c>
      <c r="H39" s="48">
        <v>0</v>
      </c>
      <c r="I39" s="41"/>
      <c r="J39" s="42" t="s">
        <v>88</v>
      </c>
      <c r="K39" s="39">
        <v>6.16</v>
      </c>
      <c r="L39" s="39">
        <v>-5.32</v>
      </c>
      <c r="M39" s="39">
        <v>-6.65</v>
      </c>
      <c r="N39" s="39">
        <v>-0.173</v>
      </c>
      <c r="O39" s="39">
        <v>5.22</v>
      </c>
      <c r="P39" s="39">
        <v>1.05</v>
      </c>
      <c r="Q39" s="48">
        <v>0</v>
      </c>
      <c r="S39" s="114">
        <f>AVERAGE(B39:G39)</f>
        <v>-0.06499999999999995</v>
      </c>
      <c r="T39" s="114">
        <f>STDEV(B39:G39)</f>
        <v>6.896685435772752</v>
      </c>
      <c r="U39" s="114"/>
      <c r="V39" s="114">
        <f>AVERAGE(K39:P39)</f>
        <v>0.04783333333333321</v>
      </c>
      <c r="W39" s="114">
        <f>STDEV(K39:P39)</f>
        <v>5.269489554659604</v>
      </c>
    </row>
    <row r="40" spans="1:23" ht="12.75">
      <c r="A40" s="32" t="s">
        <v>89</v>
      </c>
      <c r="B40" s="39">
        <v>-2.46</v>
      </c>
      <c r="C40" s="39">
        <v>-3.34</v>
      </c>
      <c r="D40" s="39">
        <v>-2.49</v>
      </c>
      <c r="E40" s="39">
        <v>-1.85</v>
      </c>
      <c r="F40" s="39">
        <v>-1.88</v>
      </c>
      <c r="G40" s="39">
        <v>-1.2</v>
      </c>
      <c r="H40" s="40">
        <v>-2.2</v>
      </c>
      <c r="I40" s="41"/>
      <c r="J40" s="42" t="s">
        <v>89</v>
      </c>
      <c r="K40" s="39">
        <v>-0.838</v>
      </c>
      <c r="L40" s="39">
        <v>-0.581</v>
      </c>
      <c r="M40" s="39">
        <v>-0.0443</v>
      </c>
      <c r="N40" s="39">
        <v>0.835</v>
      </c>
      <c r="O40" s="39">
        <v>-0.531</v>
      </c>
      <c r="P40" s="39">
        <v>-1.14</v>
      </c>
      <c r="Q40" s="40">
        <v>-0.384</v>
      </c>
      <c r="S40" s="114">
        <f aca="true" t="shared" si="4" ref="S40:S53">AVERAGE(B40:G40)</f>
        <v>-2.203333333333333</v>
      </c>
      <c r="T40" s="114">
        <f aca="true" t="shared" si="5" ref="T40:T53">STDEV(B40:G40)</f>
        <v>0.7315918716515841</v>
      </c>
      <c r="U40" s="114"/>
      <c r="V40" s="114">
        <f aca="true" t="shared" si="6" ref="V40:V53">AVERAGE(K40:P40)</f>
        <v>-0.3832166666666666</v>
      </c>
      <c r="W40" s="114">
        <f aca="true" t="shared" si="7" ref="W40:W53">STDEV(K40:P40)</f>
        <v>0.6984874241292155</v>
      </c>
    </row>
    <row r="41" spans="1:23" ht="12.75">
      <c r="A41" s="32" t="s">
        <v>90</v>
      </c>
      <c r="B41" s="39">
        <v>-0.46</v>
      </c>
      <c r="C41" s="39">
        <v>-1.3</v>
      </c>
      <c r="D41" s="39">
        <v>-0.386</v>
      </c>
      <c r="E41" s="39">
        <v>-0.0451</v>
      </c>
      <c r="F41" s="39">
        <v>0.506</v>
      </c>
      <c r="G41" s="39">
        <v>0.338</v>
      </c>
      <c r="H41" s="40">
        <v>-0.225</v>
      </c>
      <c r="I41" s="41"/>
      <c r="J41" s="42" t="s">
        <v>90</v>
      </c>
      <c r="K41" s="39">
        <v>-1.08</v>
      </c>
      <c r="L41" s="39">
        <v>0.131</v>
      </c>
      <c r="M41" s="39">
        <v>-0.0729</v>
      </c>
      <c r="N41" s="39">
        <v>-0.707</v>
      </c>
      <c r="O41" s="39">
        <v>-0.0963</v>
      </c>
      <c r="P41" s="39">
        <v>-0.52</v>
      </c>
      <c r="Q41" s="40">
        <v>-0.39</v>
      </c>
      <c r="S41" s="114">
        <f t="shared" si="4"/>
        <v>-0.22451666666666667</v>
      </c>
      <c r="T41" s="114">
        <f t="shared" si="5"/>
        <v>0.6512240180357806</v>
      </c>
      <c r="U41" s="114"/>
      <c r="V41" s="114">
        <f t="shared" si="6"/>
        <v>-0.3908666666666667</v>
      </c>
      <c r="W41" s="114">
        <f t="shared" si="7"/>
        <v>0.45863658670745694</v>
      </c>
    </row>
    <row r="42" spans="1:23" ht="12.75">
      <c r="A42" s="32" t="s">
        <v>91</v>
      </c>
      <c r="B42" s="39">
        <v>-0.174</v>
      </c>
      <c r="C42" s="39">
        <v>-0.514</v>
      </c>
      <c r="D42" s="39">
        <v>0.137</v>
      </c>
      <c r="E42" s="39">
        <v>-0.00361</v>
      </c>
      <c r="F42" s="39">
        <v>-0.0236</v>
      </c>
      <c r="G42" s="39">
        <v>-0.156</v>
      </c>
      <c r="H42" s="40">
        <v>-0.122</v>
      </c>
      <c r="I42" s="41"/>
      <c r="J42" s="42" t="s">
        <v>91</v>
      </c>
      <c r="K42" s="39">
        <v>0.592</v>
      </c>
      <c r="L42" s="39">
        <v>0.739</v>
      </c>
      <c r="M42" s="39">
        <v>0.442</v>
      </c>
      <c r="N42" s="39">
        <v>0.703</v>
      </c>
      <c r="O42" s="39">
        <v>0.425</v>
      </c>
      <c r="P42" s="39">
        <v>0.862</v>
      </c>
      <c r="Q42" s="40">
        <v>0.627</v>
      </c>
      <c r="S42" s="114">
        <f t="shared" si="4"/>
        <v>-0.12236833333333332</v>
      </c>
      <c r="T42" s="114">
        <f t="shared" si="5"/>
        <v>0.22284655621450977</v>
      </c>
      <c r="U42" s="114"/>
      <c r="V42" s="114">
        <f t="shared" si="6"/>
        <v>0.6271666666666667</v>
      </c>
      <c r="W42" s="114">
        <f t="shared" si="7"/>
        <v>0.17308889816122439</v>
      </c>
    </row>
    <row r="43" spans="1:23" ht="12.75">
      <c r="A43" s="32" t="s">
        <v>92</v>
      </c>
      <c r="B43" s="39">
        <v>-0.271</v>
      </c>
      <c r="C43" s="39">
        <v>-0.244</v>
      </c>
      <c r="D43" s="39">
        <v>-0.0348</v>
      </c>
      <c r="E43" s="39">
        <v>-0.0642</v>
      </c>
      <c r="F43" s="39">
        <v>0.146</v>
      </c>
      <c r="G43" s="39">
        <v>0.147</v>
      </c>
      <c r="H43" s="40">
        <v>-0.0534</v>
      </c>
      <c r="I43" s="41"/>
      <c r="J43" s="42" t="s">
        <v>92</v>
      </c>
      <c r="K43" s="39">
        <v>-0.255</v>
      </c>
      <c r="L43" s="39">
        <v>-0.173</v>
      </c>
      <c r="M43" s="39">
        <v>-0.029</v>
      </c>
      <c r="N43" s="39">
        <v>-0.278</v>
      </c>
      <c r="O43" s="39">
        <v>0.0244</v>
      </c>
      <c r="P43" s="39">
        <v>-0.157</v>
      </c>
      <c r="Q43" s="40">
        <v>-0.145</v>
      </c>
      <c r="S43" s="114">
        <f t="shared" si="4"/>
        <v>-0.05350000000000001</v>
      </c>
      <c r="T43" s="114">
        <f t="shared" si="5"/>
        <v>0.18114148061667157</v>
      </c>
      <c r="U43" s="114"/>
      <c r="V43" s="114">
        <f t="shared" si="6"/>
        <v>-0.14460000000000003</v>
      </c>
      <c r="W43" s="114">
        <f t="shared" si="7"/>
        <v>0.12072149767129298</v>
      </c>
    </row>
    <row r="44" spans="1:23" ht="12.75">
      <c r="A44" s="32" t="s">
        <v>93</v>
      </c>
      <c r="B44" s="39">
        <v>-0.0349</v>
      </c>
      <c r="C44" s="39">
        <v>0.0644</v>
      </c>
      <c r="D44" s="39">
        <v>-0.000331</v>
      </c>
      <c r="E44" s="39">
        <v>-0.0706</v>
      </c>
      <c r="F44" s="39">
        <v>0.0372</v>
      </c>
      <c r="G44" s="39">
        <v>-0.0772</v>
      </c>
      <c r="H44" s="40">
        <v>-0.0136</v>
      </c>
      <c r="I44" s="41"/>
      <c r="J44" s="42" t="s">
        <v>93</v>
      </c>
      <c r="K44" s="39">
        <v>-0.1</v>
      </c>
      <c r="L44" s="39">
        <v>-0.104</v>
      </c>
      <c r="M44" s="39">
        <v>-0.191</v>
      </c>
      <c r="N44" s="39">
        <v>-0.245</v>
      </c>
      <c r="O44" s="39">
        <v>-0.0368</v>
      </c>
      <c r="P44" s="39">
        <v>-0.218</v>
      </c>
      <c r="Q44" s="40">
        <v>-0.149</v>
      </c>
      <c r="S44" s="114">
        <f t="shared" si="4"/>
        <v>-0.013571833333333333</v>
      </c>
      <c r="T44" s="114">
        <f t="shared" si="5"/>
        <v>0.057599221523963906</v>
      </c>
      <c r="U44" s="114"/>
      <c r="V44" s="114">
        <f t="shared" si="6"/>
        <v>-0.14913333333333334</v>
      </c>
      <c r="W44" s="114">
        <f t="shared" si="7"/>
        <v>0.08093915410150185</v>
      </c>
    </row>
    <row r="45" spans="1:23" ht="12.75">
      <c r="A45" s="32" t="s">
        <v>94</v>
      </c>
      <c r="B45" s="39">
        <v>-0.0242</v>
      </c>
      <c r="C45" s="39">
        <v>-0.0236</v>
      </c>
      <c r="D45" s="39">
        <v>-0.00616</v>
      </c>
      <c r="E45" s="39">
        <v>-0.00261</v>
      </c>
      <c r="F45" s="39">
        <v>0.0523</v>
      </c>
      <c r="G45" s="39">
        <v>-0.0646</v>
      </c>
      <c r="H45" s="40">
        <v>-0.0115</v>
      </c>
      <c r="I45" s="41"/>
      <c r="J45" s="42" t="s">
        <v>94</v>
      </c>
      <c r="K45" s="39">
        <v>0.0476</v>
      </c>
      <c r="L45" s="39">
        <v>0.0679</v>
      </c>
      <c r="M45" s="39">
        <v>0.00925</v>
      </c>
      <c r="N45" s="39">
        <v>0.0377</v>
      </c>
      <c r="O45" s="39">
        <v>0.0896</v>
      </c>
      <c r="P45" s="39">
        <v>0.0694</v>
      </c>
      <c r="Q45" s="40">
        <v>0.0535</v>
      </c>
      <c r="S45" s="114">
        <f t="shared" si="4"/>
        <v>-0.011478333333333333</v>
      </c>
      <c r="T45" s="114">
        <f t="shared" si="5"/>
        <v>0.03822380118024196</v>
      </c>
      <c r="U45" s="114"/>
      <c r="V45" s="114">
        <f t="shared" si="6"/>
        <v>0.053575000000000005</v>
      </c>
      <c r="W45" s="114">
        <f t="shared" si="7"/>
        <v>0.028304977477468518</v>
      </c>
    </row>
    <row r="46" spans="1:23" ht="12.75">
      <c r="A46" s="32" t="s">
        <v>95</v>
      </c>
      <c r="B46" s="39">
        <v>-0.0357</v>
      </c>
      <c r="C46" s="39">
        <v>0.0229</v>
      </c>
      <c r="D46" s="39">
        <v>0.0108</v>
      </c>
      <c r="E46" s="39">
        <v>-0.0107</v>
      </c>
      <c r="F46" s="39">
        <v>0.0104</v>
      </c>
      <c r="G46" s="39">
        <v>0.00189</v>
      </c>
      <c r="H46" s="40">
        <v>-8.37E-05</v>
      </c>
      <c r="I46" s="41"/>
      <c r="J46" s="42" t="s">
        <v>95</v>
      </c>
      <c r="K46" s="39">
        <v>0.044</v>
      </c>
      <c r="L46" s="39">
        <v>0.00514</v>
      </c>
      <c r="M46" s="39">
        <v>-0.0208</v>
      </c>
      <c r="N46" s="39">
        <v>0.017</v>
      </c>
      <c r="O46" s="39">
        <v>0.0381</v>
      </c>
      <c r="P46" s="39">
        <v>0.0178</v>
      </c>
      <c r="Q46" s="40">
        <v>0.0169</v>
      </c>
      <c r="S46" s="114">
        <f t="shared" si="4"/>
        <v>-6.833333333333362E-05</v>
      </c>
      <c r="T46" s="114">
        <f t="shared" si="5"/>
        <v>0.02069654117640594</v>
      </c>
      <c r="U46" s="114"/>
      <c r="V46" s="114">
        <f t="shared" si="6"/>
        <v>0.016873333333333334</v>
      </c>
      <c r="W46" s="114">
        <f t="shared" si="7"/>
        <v>0.023427562115309112</v>
      </c>
    </row>
    <row r="47" spans="1:23" ht="12.75">
      <c r="A47" s="32" t="s">
        <v>96</v>
      </c>
      <c r="B47" s="39">
        <v>-0.0247</v>
      </c>
      <c r="C47" s="39">
        <v>0.00077</v>
      </c>
      <c r="D47" s="39">
        <v>0.00172</v>
      </c>
      <c r="E47" s="39">
        <v>-0.0138</v>
      </c>
      <c r="F47" s="39">
        <v>0.0129</v>
      </c>
      <c r="G47" s="39">
        <v>0.0127</v>
      </c>
      <c r="H47" s="40">
        <v>-0.00171</v>
      </c>
      <c r="I47" s="41"/>
      <c r="J47" s="42" t="s">
        <v>96</v>
      </c>
      <c r="K47" s="39">
        <v>-0.0284</v>
      </c>
      <c r="L47" s="39">
        <v>-0.0232</v>
      </c>
      <c r="M47" s="39">
        <v>0.00623</v>
      </c>
      <c r="N47" s="39">
        <v>-0.0263</v>
      </c>
      <c r="O47" s="39">
        <v>0.0143</v>
      </c>
      <c r="P47" s="39">
        <v>-0.0156</v>
      </c>
      <c r="Q47" s="40">
        <v>-0.0122</v>
      </c>
      <c r="S47" s="114">
        <f t="shared" si="4"/>
        <v>-0.0017349999999999998</v>
      </c>
      <c r="T47" s="114">
        <f t="shared" si="5"/>
        <v>0.014924610212665522</v>
      </c>
      <c r="U47" s="114"/>
      <c r="V47" s="114">
        <f t="shared" si="6"/>
        <v>-0.012161666666666666</v>
      </c>
      <c r="W47" s="114">
        <f t="shared" si="7"/>
        <v>0.01808710083641562</v>
      </c>
    </row>
    <row r="48" spans="1:23" ht="12.75">
      <c r="A48" s="32" t="s">
        <v>97</v>
      </c>
      <c r="B48" s="39">
        <v>-0.0322</v>
      </c>
      <c r="C48" s="39">
        <v>0.0183</v>
      </c>
      <c r="D48" s="39">
        <v>0.000471</v>
      </c>
      <c r="E48" s="39">
        <v>-0.0226</v>
      </c>
      <c r="F48" s="39">
        <v>0.0486</v>
      </c>
      <c r="G48" s="39">
        <v>-0.0125</v>
      </c>
      <c r="H48" s="40">
        <v>0</v>
      </c>
      <c r="I48" s="41"/>
      <c r="J48" s="42" t="s">
        <v>97</v>
      </c>
      <c r="K48" s="39">
        <v>0.0197</v>
      </c>
      <c r="L48" s="39">
        <v>0.00289</v>
      </c>
      <c r="M48" s="39">
        <v>-0.0393</v>
      </c>
      <c r="N48" s="39">
        <v>-0.00455</v>
      </c>
      <c r="O48" s="39">
        <v>0.0245</v>
      </c>
      <c r="P48" s="39">
        <v>-0.00333</v>
      </c>
      <c r="Q48" s="40">
        <v>0</v>
      </c>
      <c r="S48" s="114">
        <f t="shared" si="4"/>
        <v>1.1833333333333024E-05</v>
      </c>
      <c r="T48" s="114">
        <f t="shared" si="5"/>
        <v>0.029667898479108133</v>
      </c>
      <c r="U48" s="114"/>
      <c r="V48" s="114">
        <f t="shared" si="6"/>
        <v>-1.500000000000004E-05</v>
      </c>
      <c r="W48" s="114">
        <f t="shared" si="7"/>
        <v>0.022684673901116587</v>
      </c>
    </row>
    <row r="49" spans="1:23" ht="12.75">
      <c r="A49" s="32" t="s">
        <v>98</v>
      </c>
      <c r="B49" s="39">
        <v>-0.00776</v>
      </c>
      <c r="C49" s="39">
        <v>-5.34E-05</v>
      </c>
      <c r="D49" s="39">
        <v>-0.00169</v>
      </c>
      <c r="E49" s="39">
        <v>-0.0113</v>
      </c>
      <c r="F49" s="39">
        <v>-0.00678</v>
      </c>
      <c r="G49" s="39">
        <v>-0.0109</v>
      </c>
      <c r="H49" s="40">
        <v>-0.00638</v>
      </c>
      <c r="I49" s="41"/>
      <c r="J49" s="42" t="s">
        <v>98</v>
      </c>
      <c r="K49" s="39">
        <v>0.00174</v>
      </c>
      <c r="L49" s="39">
        <v>-0.006</v>
      </c>
      <c r="M49" s="39">
        <v>-0.00736</v>
      </c>
      <c r="N49" s="39">
        <v>-0.0077</v>
      </c>
      <c r="O49" s="39">
        <v>0.00782</v>
      </c>
      <c r="P49" s="39">
        <v>-0.000334</v>
      </c>
      <c r="Q49" s="40">
        <v>-0.002</v>
      </c>
      <c r="S49" s="114">
        <f t="shared" si="4"/>
        <v>-0.0064139</v>
      </c>
      <c r="T49" s="114">
        <f t="shared" si="5"/>
        <v>0.004662966272663785</v>
      </c>
      <c r="U49" s="114"/>
      <c r="V49" s="114">
        <f t="shared" si="6"/>
        <v>-0.0019723333333333333</v>
      </c>
      <c r="W49" s="114">
        <f t="shared" si="7"/>
        <v>0.006171070625642415</v>
      </c>
    </row>
    <row r="50" spans="1:23" ht="12.75">
      <c r="A50" s="32" t="s">
        <v>99</v>
      </c>
      <c r="B50" s="39">
        <v>-0.00372</v>
      </c>
      <c r="C50" s="39">
        <v>0.00217</v>
      </c>
      <c r="D50" s="39">
        <v>-1.72E-06</v>
      </c>
      <c r="E50" s="39">
        <v>-0.00613</v>
      </c>
      <c r="F50" s="39">
        <v>0.00237</v>
      </c>
      <c r="G50" s="39">
        <v>-0.00317</v>
      </c>
      <c r="H50" s="40">
        <v>-0.00141</v>
      </c>
      <c r="I50" s="41"/>
      <c r="J50" s="42" t="s">
        <v>99</v>
      </c>
      <c r="K50" s="39">
        <v>0.000964</v>
      </c>
      <c r="L50" s="39">
        <v>0.00105</v>
      </c>
      <c r="M50" s="39">
        <v>-0.00557</v>
      </c>
      <c r="N50" s="39">
        <v>-0.00377</v>
      </c>
      <c r="O50" s="39">
        <v>0.00437</v>
      </c>
      <c r="P50" s="39">
        <v>-0.00164</v>
      </c>
      <c r="Q50" s="40">
        <v>-0.000765</v>
      </c>
      <c r="S50" s="114">
        <f t="shared" si="4"/>
        <v>-0.0014136200000000002</v>
      </c>
      <c r="T50" s="114">
        <f t="shared" si="5"/>
        <v>0.0034583254309564332</v>
      </c>
      <c r="U50" s="114"/>
      <c r="V50" s="114">
        <f t="shared" si="6"/>
        <v>-0.0007660000000000001</v>
      </c>
      <c r="W50" s="114">
        <f t="shared" si="7"/>
        <v>0.0036203745662569224</v>
      </c>
    </row>
    <row r="51" spans="1:23" ht="12.75">
      <c r="A51" s="32" t="s">
        <v>100</v>
      </c>
      <c r="B51" s="39">
        <v>-0.00355</v>
      </c>
      <c r="C51" s="39">
        <v>-0.00242</v>
      </c>
      <c r="D51" s="39">
        <v>-0.000462</v>
      </c>
      <c r="E51" s="39">
        <v>-0.00445</v>
      </c>
      <c r="F51" s="39">
        <v>0.00171</v>
      </c>
      <c r="G51" s="39">
        <v>0.00388</v>
      </c>
      <c r="H51" s="40">
        <v>-0.000877</v>
      </c>
      <c r="I51" s="41"/>
      <c r="J51" s="42" t="s">
        <v>100</v>
      </c>
      <c r="K51" s="39">
        <v>-0.00733</v>
      </c>
      <c r="L51" s="39">
        <v>-0.00487</v>
      </c>
      <c r="M51" s="39">
        <v>-0.00195</v>
      </c>
      <c r="N51" s="39">
        <v>-0.00418</v>
      </c>
      <c r="O51" s="39">
        <v>-0.000893</v>
      </c>
      <c r="P51" s="39">
        <v>-0.00392</v>
      </c>
      <c r="Q51" s="40">
        <v>-0.00386</v>
      </c>
      <c r="S51" s="114">
        <f t="shared" si="4"/>
        <v>-0.000882</v>
      </c>
      <c r="T51" s="114">
        <f t="shared" si="5"/>
        <v>0.0032182541851134136</v>
      </c>
      <c r="U51" s="114"/>
      <c r="V51" s="114">
        <f t="shared" si="6"/>
        <v>-0.0038571666666666667</v>
      </c>
      <c r="W51" s="114">
        <f t="shared" si="7"/>
        <v>0.0022635432769590826</v>
      </c>
    </row>
    <row r="52" spans="1:23" ht="12.75">
      <c r="A52" s="32" t="s">
        <v>101</v>
      </c>
      <c r="B52" s="39">
        <v>-0.004</v>
      </c>
      <c r="C52" s="39">
        <v>-0.00579</v>
      </c>
      <c r="D52" s="39">
        <v>-0.00244</v>
      </c>
      <c r="E52" s="39">
        <v>-0.00379</v>
      </c>
      <c r="F52" s="39">
        <v>-0.00335</v>
      </c>
      <c r="G52" s="39">
        <v>-0.00455</v>
      </c>
      <c r="H52" s="40">
        <v>-0.00399</v>
      </c>
      <c r="I52" s="41"/>
      <c r="J52" s="42" t="s">
        <v>101</v>
      </c>
      <c r="K52" s="39">
        <v>-0.000617</v>
      </c>
      <c r="L52" s="39">
        <v>-0.000553</v>
      </c>
      <c r="M52" s="39">
        <v>-0.00575</v>
      </c>
      <c r="N52" s="39">
        <v>-0.00159</v>
      </c>
      <c r="O52" s="39">
        <v>-0.000643</v>
      </c>
      <c r="P52" s="39">
        <v>-0.00316</v>
      </c>
      <c r="Q52" s="40">
        <v>-0.00205</v>
      </c>
      <c r="S52" s="114">
        <f t="shared" si="4"/>
        <v>-0.003986666666666666</v>
      </c>
      <c r="T52" s="114">
        <f t="shared" si="5"/>
        <v>0.0011318774963160426</v>
      </c>
      <c r="U52" s="114"/>
      <c r="V52" s="114">
        <f t="shared" si="6"/>
        <v>-0.0020521666666666665</v>
      </c>
      <c r="W52" s="114">
        <f t="shared" si="7"/>
        <v>0.002069193989616891</v>
      </c>
    </row>
    <row r="53" spans="1:23" ht="12.75">
      <c r="A53" s="32" t="s">
        <v>102</v>
      </c>
      <c r="B53" s="39">
        <v>0.0084</v>
      </c>
      <c r="C53" s="39">
        <v>0.00368</v>
      </c>
      <c r="D53" s="39">
        <v>0.00316</v>
      </c>
      <c r="E53" s="39">
        <v>0.00927</v>
      </c>
      <c r="F53" s="39">
        <v>0.0019</v>
      </c>
      <c r="G53" s="39">
        <v>0.000896</v>
      </c>
      <c r="H53" s="40">
        <v>0.00455</v>
      </c>
      <c r="I53" s="41"/>
      <c r="J53" s="42" t="s">
        <v>102</v>
      </c>
      <c r="K53" s="39">
        <v>0.00441</v>
      </c>
      <c r="L53" s="39">
        <v>0.0101</v>
      </c>
      <c r="M53" s="39">
        <v>0.0041</v>
      </c>
      <c r="N53" s="39">
        <v>0.00893</v>
      </c>
      <c r="O53" s="39">
        <v>0.012</v>
      </c>
      <c r="P53" s="39">
        <v>0.00427</v>
      </c>
      <c r="Q53" s="40">
        <v>0.0073</v>
      </c>
      <c r="S53" s="114">
        <f t="shared" si="4"/>
        <v>0.004551</v>
      </c>
      <c r="T53" s="114">
        <f t="shared" si="5"/>
        <v>0.0034688358277670047</v>
      </c>
      <c r="U53" s="114"/>
      <c r="V53" s="114">
        <f t="shared" si="6"/>
        <v>0.007301666666666667</v>
      </c>
      <c r="W53" s="114">
        <f t="shared" si="7"/>
        <v>0.0034744750202968305</v>
      </c>
    </row>
    <row r="54" spans="1:17" ht="12.75">
      <c r="A54" s="32" t="s">
        <v>103</v>
      </c>
      <c r="B54" s="20"/>
      <c r="C54" s="20"/>
      <c r="D54" s="20"/>
      <c r="E54" s="20"/>
      <c r="F54" s="20"/>
      <c r="G54" s="20"/>
      <c r="H54" s="40"/>
      <c r="I54" s="41"/>
      <c r="J54" s="42" t="s">
        <v>103</v>
      </c>
      <c r="K54" s="20"/>
      <c r="L54" s="20"/>
      <c r="M54" s="20"/>
      <c r="N54" s="20"/>
      <c r="O54" s="20"/>
      <c r="P54" s="20"/>
      <c r="Q54" s="40"/>
    </row>
    <row r="55" spans="1:17" ht="13.5" thickBot="1">
      <c r="A55" s="43" t="s">
        <v>104</v>
      </c>
      <c r="B55" s="20"/>
      <c r="C55" s="20"/>
      <c r="D55" s="20"/>
      <c r="E55" s="20"/>
      <c r="F55" s="20"/>
      <c r="G55" s="20"/>
      <c r="H55" s="40"/>
      <c r="I55" s="41"/>
      <c r="J55" s="45" t="s">
        <v>104</v>
      </c>
      <c r="K55" s="20"/>
      <c r="L55" s="20"/>
      <c r="M55" s="20"/>
      <c r="N55" s="20"/>
      <c r="O55" s="20"/>
      <c r="P55" s="20"/>
      <c r="Q55" s="44"/>
    </row>
    <row r="56" spans="1:17" ht="12.75">
      <c r="A56" s="49" t="s">
        <v>105</v>
      </c>
      <c r="B56" s="50">
        <v>0.000208</v>
      </c>
      <c r="C56" s="50">
        <v>7.39E-05</v>
      </c>
      <c r="D56" s="50">
        <v>-3.8E-05</v>
      </c>
      <c r="E56" s="50">
        <v>0.000215</v>
      </c>
      <c r="F56" s="50">
        <v>-0.000207</v>
      </c>
      <c r="G56" s="50">
        <v>-0.000248</v>
      </c>
      <c r="H56" s="51">
        <v>0.00025</v>
      </c>
      <c r="J56" s="49" t="s">
        <v>105</v>
      </c>
      <c r="K56" s="50">
        <v>-5.84E-05</v>
      </c>
      <c r="L56" s="50">
        <v>6.53E-05</v>
      </c>
      <c r="M56" s="50">
        <v>-0.000121</v>
      </c>
      <c r="N56" s="50">
        <v>9.34E-05</v>
      </c>
      <c r="O56" s="50">
        <v>0.000181</v>
      </c>
      <c r="P56" s="50">
        <v>-0.000161</v>
      </c>
      <c r="Q56" s="51">
        <v>0.000278</v>
      </c>
    </row>
    <row r="57" spans="1:17" ht="13.5" thickBot="1">
      <c r="A57" s="49" t="s">
        <v>106</v>
      </c>
      <c r="B57" s="52">
        <v>9.14E-05</v>
      </c>
      <c r="C57" s="52">
        <v>-5.29E-05</v>
      </c>
      <c r="D57" s="52">
        <v>0</v>
      </c>
      <c r="E57" s="52">
        <v>6.07E-05</v>
      </c>
      <c r="F57" s="52">
        <v>-0.000136</v>
      </c>
      <c r="G57" s="52">
        <v>4.12E-05</v>
      </c>
      <c r="H57" s="53">
        <v>0.000464</v>
      </c>
      <c r="J57" s="49" t="s">
        <v>106</v>
      </c>
      <c r="K57" s="52">
        <v>-5.83E-05</v>
      </c>
      <c r="L57" s="52">
        <v>0</v>
      </c>
      <c r="M57" s="52">
        <v>0.000117</v>
      </c>
      <c r="N57" s="52">
        <v>1.2E-05</v>
      </c>
      <c r="O57" s="52">
        <v>-6.89E-05</v>
      </c>
      <c r="P57" s="52">
        <v>0</v>
      </c>
      <c r="Q57" s="53">
        <v>0.000678</v>
      </c>
    </row>
    <row r="58" spans="2:25" ht="12.75">
      <c r="B58" s="54"/>
      <c r="C58"/>
      <c r="Y58" s="54"/>
    </row>
    <row r="59" ht="13.5" thickBot="1"/>
    <row r="60" spans="1:23" ht="12.75">
      <c r="A60" s="32" t="str">
        <f>A22</f>
        <v>b1</v>
      </c>
      <c r="B60" s="33">
        <f>B22</f>
        <v>10000</v>
      </c>
      <c r="C60" s="33">
        <f aca="true" t="shared" si="8" ref="C60:H60">C22</f>
        <v>10000</v>
      </c>
      <c r="D60" s="34">
        <f t="shared" si="8"/>
        <v>10000</v>
      </c>
      <c r="E60" s="34">
        <f t="shared" si="8"/>
        <v>10000</v>
      </c>
      <c r="F60" s="34">
        <f t="shared" si="8"/>
        <v>10000</v>
      </c>
      <c r="G60" s="34">
        <f t="shared" si="8"/>
        <v>10000</v>
      </c>
      <c r="H60" s="35">
        <f t="shared" si="8"/>
        <v>10000</v>
      </c>
      <c r="I60" s="36"/>
      <c r="J60" s="35" t="str">
        <f>J22</f>
        <v>b1</v>
      </c>
      <c r="K60" s="34">
        <f>K22</f>
        <v>10000</v>
      </c>
      <c r="L60" s="34">
        <f aca="true" t="shared" si="9" ref="L60:Q60">L22</f>
        <v>10000</v>
      </c>
      <c r="M60" s="34">
        <f t="shared" si="9"/>
        <v>10000</v>
      </c>
      <c r="N60" s="34">
        <f t="shared" si="9"/>
        <v>10000</v>
      </c>
      <c r="O60" s="34">
        <f t="shared" si="9"/>
        <v>10000</v>
      </c>
      <c r="P60" s="34">
        <f t="shared" si="9"/>
        <v>10000</v>
      </c>
      <c r="Q60" s="35">
        <f t="shared" si="9"/>
        <v>10000</v>
      </c>
      <c r="S60" s="114">
        <f>AVERAGE(B60:G60)</f>
        <v>10000</v>
      </c>
      <c r="T60" s="114">
        <f>STDEV(B60:G60)</f>
        <v>0</v>
      </c>
      <c r="U60" s="114"/>
      <c r="V60" s="114">
        <f>AVERAGE(K60:P60)</f>
        <v>10000</v>
      </c>
      <c r="W60" s="114">
        <f>STDEV(K60:P60)</f>
        <v>0</v>
      </c>
    </row>
    <row r="61" spans="1:23" ht="12.75">
      <c r="A61" s="32" t="str">
        <f>A23</f>
        <v>b2</v>
      </c>
      <c r="B61" s="38">
        <f>-B23</f>
        <v>3.56</v>
      </c>
      <c r="C61" s="38">
        <f aca="true" t="shared" si="10" ref="C61:H61">-C23</f>
        <v>4.84</v>
      </c>
      <c r="D61" s="39">
        <f t="shared" si="10"/>
        <v>2.42</v>
      </c>
      <c r="E61" s="39">
        <f t="shared" si="10"/>
        <v>1.97</v>
      </c>
      <c r="F61" s="39">
        <f t="shared" si="10"/>
        <v>4.34</v>
      </c>
      <c r="G61" s="39">
        <f t="shared" si="10"/>
        <v>2.64</v>
      </c>
      <c r="H61" s="40">
        <f t="shared" si="10"/>
        <v>3.3</v>
      </c>
      <c r="I61" s="41"/>
      <c r="J61" s="42" t="str">
        <f>J23</f>
        <v>b2</v>
      </c>
      <c r="K61" s="39">
        <f>-K23</f>
        <v>-1.72</v>
      </c>
      <c r="L61" s="39">
        <f aca="true" t="shared" si="11" ref="L61:Q61">-L23</f>
        <v>-0.676</v>
      </c>
      <c r="M61" s="39">
        <f t="shared" si="11"/>
        <v>-2.49</v>
      </c>
      <c r="N61" s="39">
        <f t="shared" si="11"/>
        <v>-2.23</v>
      </c>
      <c r="O61" s="39">
        <f t="shared" si="11"/>
        <v>0.782</v>
      </c>
      <c r="P61" s="39">
        <f t="shared" si="11"/>
        <v>-1.76</v>
      </c>
      <c r="Q61" s="40">
        <f t="shared" si="11"/>
        <v>-1.35</v>
      </c>
      <c r="S61" s="114">
        <f aca="true" t="shared" si="12" ref="S61:S74">AVERAGE(B61:G61)</f>
        <v>3.2950000000000004</v>
      </c>
      <c r="T61" s="114">
        <f aca="true" t="shared" si="13" ref="T61:T74">STDEV(B61:G61)</f>
        <v>1.1401359568051497</v>
      </c>
      <c r="U61" s="114"/>
      <c r="V61" s="114">
        <f aca="true" t="shared" si="14" ref="V61:V74">AVERAGE(K61:P61)</f>
        <v>-1.349</v>
      </c>
      <c r="W61" s="114">
        <f aca="true" t="shared" si="15" ref="W61:W74">STDEV(K61:P61)</f>
        <v>1.2147999012183037</v>
      </c>
    </row>
    <row r="62" spans="1:23" ht="12.75">
      <c r="A62" s="32" t="str">
        <f aca="true" t="shared" si="16" ref="A62:H74">A24</f>
        <v>b3</v>
      </c>
      <c r="B62" s="38">
        <f t="shared" si="16"/>
        <v>-10.1</v>
      </c>
      <c r="C62" s="38">
        <f t="shared" si="16"/>
        <v>-10.8</v>
      </c>
      <c r="D62" s="39">
        <f t="shared" si="16"/>
        <v>-10.9</v>
      </c>
      <c r="E62" s="39">
        <f t="shared" si="16"/>
        <v>-11.7</v>
      </c>
      <c r="F62" s="39">
        <f t="shared" si="16"/>
        <v>-11.1</v>
      </c>
      <c r="G62" s="39">
        <f t="shared" si="16"/>
        <v>-10.2</v>
      </c>
      <c r="H62" s="40">
        <f t="shared" si="16"/>
        <v>-10.8</v>
      </c>
      <c r="I62" s="41"/>
      <c r="J62" s="42" t="str">
        <f aca="true" t="shared" si="17" ref="J62:Q75">J24</f>
        <v>b3</v>
      </c>
      <c r="K62" s="39">
        <f t="shared" si="17"/>
        <v>-9.75</v>
      </c>
      <c r="L62" s="39">
        <f t="shared" si="17"/>
        <v>-10.5</v>
      </c>
      <c r="M62" s="39">
        <f t="shared" si="17"/>
        <v>-10.6</v>
      </c>
      <c r="N62" s="39">
        <f t="shared" si="17"/>
        <v>-11.1</v>
      </c>
      <c r="O62" s="39">
        <f t="shared" si="17"/>
        <v>-10</v>
      </c>
      <c r="P62" s="39">
        <f t="shared" si="17"/>
        <v>-10</v>
      </c>
      <c r="Q62" s="40">
        <f t="shared" si="17"/>
        <v>-10.3</v>
      </c>
      <c r="S62" s="114">
        <f t="shared" si="12"/>
        <v>-10.799999999999999</v>
      </c>
      <c r="T62" s="114">
        <f t="shared" si="13"/>
        <v>0.5932958789676516</v>
      </c>
      <c r="U62" s="114"/>
      <c r="V62" s="114">
        <f t="shared" si="14"/>
        <v>-10.325000000000001</v>
      </c>
      <c r="W62" s="114">
        <f t="shared" si="15"/>
        <v>0.4997499374687022</v>
      </c>
    </row>
    <row r="63" spans="1:23" ht="12.75">
      <c r="A63" s="32" t="str">
        <f t="shared" si="16"/>
        <v>b4</v>
      </c>
      <c r="B63" s="39">
        <f aca="true" t="shared" si="18" ref="B63:H63">-B25</f>
        <v>-0.0363</v>
      </c>
      <c r="C63" s="39">
        <f t="shared" si="18"/>
        <v>-0.205</v>
      </c>
      <c r="D63" s="39">
        <f t="shared" si="18"/>
        <v>-0.237</v>
      </c>
      <c r="E63" s="39">
        <f t="shared" si="18"/>
        <v>-0.0392</v>
      </c>
      <c r="F63" s="39">
        <f t="shared" si="18"/>
        <v>0.00865</v>
      </c>
      <c r="G63" s="39">
        <f t="shared" si="18"/>
        <v>0.0783</v>
      </c>
      <c r="H63" s="40">
        <f t="shared" si="18"/>
        <v>-0.0717</v>
      </c>
      <c r="I63" s="41"/>
      <c r="J63" s="42" t="str">
        <f t="shared" si="17"/>
        <v>b4</v>
      </c>
      <c r="K63" s="39">
        <f aca="true" t="shared" si="19" ref="K63:Q63">-K25</f>
        <v>-0.0492</v>
      </c>
      <c r="L63" s="39">
        <f t="shared" si="19"/>
        <v>0.116</v>
      </c>
      <c r="M63" s="39">
        <f t="shared" si="19"/>
        <v>0.104</v>
      </c>
      <c r="N63" s="39">
        <f t="shared" si="19"/>
        <v>-0.136</v>
      </c>
      <c r="O63" s="39">
        <f t="shared" si="19"/>
        <v>-0.0247</v>
      </c>
      <c r="P63" s="39">
        <f t="shared" si="19"/>
        <v>0.00324</v>
      </c>
      <c r="Q63" s="40">
        <f t="shared" si="19"/>
        <v>0.00227</v>
      </c>
      <c r="S63" s="114">
        <f t="shared" si="12"/>
        <v>-0.07175833333333333</v>
      </c>
      <c r="T63" s="114">
        <f t="shared" si="13"/>
        <v>0.12357871344477846</v>
      </c>
      <c r="U63" s="114"/>
      <c r="V63" s="114">
        <f t="shared" si="14"/>
        <v>0.002223333333333333</v>
      </c>
      <c r="W63" s="114">
        <f t="shared" si="15"/>
        <v>0.09568653858650476</v>
      </c>
    </row>
    <row r="64" spans="1:23" ht="12.75">
      <c r="A64" s="32" t="str">
        <f t="shared" si="16"/>
        <v>b5</v>
      </c>
      <c r="B64" s="39">
        <f t="shared" si="16"/>
        <v>-0.166</v>
      </c>
      <c r="C64" s="39">
        <f t="shared" si="16"/>
        <v>-0.0283</v>
      </c>
      <c r="D64" s="39">
        <f t="shared" si="16"/>
        <v>-0.166</v>
      </c>
      <c r="E64" s="39">
        <f t="shared" si="16"/>
        <v>-0.0725</v>
      </c>
      <c r="F64" s="39">
        <f t="shared" si="16"/>
        <v>-0.00861</v>
      </c>
      <c r="G64" s="39">
        <f t="shared" si="16"/>
        <v>-0.112</v>
      </c>
      <c r="H64" s="40">
        <f t="shared" si="16"/>
        <v>-0.0923</v>
      </c>
      <c r="I64" s="41"/>
      <c r="J64" s="42" t="str">
        <f t="shared" si="17"/>
        <v>b5</v>
      </c>
      <c r="K64" s="39">
        <f t="shared" si="17"/>
        <v>0.438</v>
      </c>
      <c r="L64" s="39">
        <f t="shared" si="17"/>
        <v>0.487</v>
      </c>
      <c r="M64" s="39">
        <f t="shared" si="17"/>
        <v>0.356</v>
      </c>
      <c r="N64" s="39">
        <f t="shared" si="17"/>
        <v>0.612</v>
      </c>
      <c r="O64" s="39">
        <f t="shared" si="17"/>
        <v>0.488</v>
      </c>
      <c r="P64" s="39">
        <f t="shared" si="17"/>
        <v>0.511</v>
      </c>
      <c r="Q64" s="40">
        <f t="shared" si="17"/>
        <v>0.482</v>
      </c>
      <c r="S64" s="114">
        <f t="shared" si="12"/>
        <v>-0.09223500000000001</v>
      </c>
      <c r="T64" s="114">
        <f t="shared" si="13"/>
        <v>0.06744405199867516</v>
      </c>
      <c r="U64" s="114"/>
      <c r="V64" s="114">
        <f t="shared" si="14"/>
        <v>0.48200000000000004</v>
      </c>
      <c r="W64" s="114">
        <f t="shared" si="15"/>
        <v>0.08439668239925026</v>
      </c>
    </row>
    <row r="65" spans="1:23" ht="12.75">
      <c r="A65" s="32" t="str">
        <f t="shared" si="16"/>
        <v>b6</v>
      </c>
      <c r="B65" s="39">
        <f aca="true" t="shared" si="20" ref="B65:H65">-B27</f>
        <v>-0.0573</v>
      </c>
      <c r="C65" s="39">
        <f t="shared" si="20"/>
        <v>-0.0325</v>
      </c>
      <c r="D65" s="39">
        <f t="shared" si="20"/>
        <v>-0.0273</v>
      </c>
      <c r="E65" s="39">
        <f t="shared" si="20"/>
        <v>-0.125</v>
      </c>
      <c r="F65" s="39">
        <f t="shared" si="20"/>
        <v>0.0752</v>
      </c>
      <c r="G65" s="39">
        <f t="shared" si="20"/>
        <v>0.0969</v>
      </c>
      <c r="H65" s="40">
        <f t="shared" si="20"/>
        <v>-0.0116</v>
      </c>
      <c r="I65" s="41"/>
      <c r="J65" s="42" t="str">
        <f t="shared" si="17"/>
        <v>b6</v>
      </c>
      <c r="K65" s="39">
        <f aca="true" t="shared" si="21" ref="K65:Q65">-K27</f>
        <v>-0.00151</v>
      </c>
      <c r="L65" s="39">
        <f t="shared" si="21"/>
        <v>-0.00494</v>
      </c>
      <c r="M65" s="39">
        <f t="shared" si="21"/>
        <v>0.019</v>
      </c>
      <c r="N65" s="39">
        <f t="shared" si="21"/>
        <v>-0.0242</v>
      </c>
      <c r="O65" s="39">
        <f t="shared" si="21"/>
        <v>-0.0754</v>
      </c>
      <c r="P65" s="39">
        <f t="shared" si="21"/>
        <v>0.105</v>
      </c>
      <c r="Q65" s="40">
        <f t="shared" si="21"/>
        <v>0.00307</v>
      </c>
      <c r="S65" s="114">
        <f t="shared" si="12"/>
        <v>-0.011666666666666665</v>
      </c>
      <c r="T65" s="114">
        <f t="shared" si="13"/>
        <v>0.0835916423254542</v>
      </c>
      <c r="U65" s="114"/>
      <c r="V65" s="114">
        <f t="shared" si="14"/>
        <v>0.002991666666666668</v>
      </c>
      <c r="W65" s="114">
        <f t="shared" si="15"/>
        <v>0.05937976639114258</v>
      </c>
    </row>
    <row r="66" spans="1:23" ht="12.75">
      <c r="A66" s="32" t="str">
        <f t="shared" si="16"/>
        <v>b7</v>
      </c>
      <c r="B66" s="39">
        <f t="shared" si="16"/>
        <v>0.989</v>
      </c>
      <c r="C66" s="39">
        <f t="shared" si="16"/>
        <v>0.918</v>
      </c>
      <c r="D66" s="39">
        <f t="shared" si="16"/>
        <v>0.957</v>
      </c>
      <c r="E66" s="39">
        <f t="shared" si="16"/>
        <v>0.941</v>
      </c>
      <c r="F66" s="39">
        <f t="shared" si="16"/>
        <v>0.871</v>
      </c>
      <c r="G66" s="39">
        <f t="shared" si="16"/>
        <v>0.944</v>
      </c>
      <c r="H66" s="40">
        <f t="shared" si="16"/>
        <v>0.937</v>
      </c>
      <c r="I66" s="41"/>
      <c r="J66" s="42" t="str">
        <f t="shared" si="17"/>
        <v>b7</v>
      </c>
      <c r="K66" s="39">
        <f t="shared" si="17"/>
        <v>0.983</v>
      </c>
      <c r="L66" s="39">
        <f t="shared" si="17"/>
        <v>0.984</v>
      </c>
      <c r="M66" s="39">
        <f t="shared" si="17"/>
        <v>0.993</v>
      </c>
      <c r="N66" s="39">
        <f t="shared" si="17"/>
        <v>0.946</v>
      </c>
      <c r="O66" s="39">
        <f t="shared" si="17"/>
        <v>0.948</v>
      </c>
      <c r="P66" s="39">
        <f t="shared" si="17"/>
        <v>0.985</v>
      </c>
      <c r="Q66" s="40">
        <f t="shared" si="17"/>
        <v>0.973</v>
      </c>
      <c r="S66" s="114">
        <f t="shared" si="12"/>
        <v>0.9366666666666666</v>
      </c>
      <c r="T66" s="114">
        <f t="shared" si="13"/>
        <v>0.03971229868273379</v>
      </c>
      <c r="U66" s="114"/>
      <c r="V66" s="114">
        <f t="shared" si="14"/>
        <v>0.9731666666666666</v>
      </c>
      <c r="W66" s="114">
        <f t="shared" si="15"/>
        <v>0.020585593668068843</v>
      </c>
    </row>
    <row r="67" spans="1:23" ht="12.75">
      <c r="A67" s="32" t="str">
        <f t="shared" si="16"/>
        <v>b8</v>
      </c>
      <c r="B67" s="39">
        <f aca="true" t="shared" si="22" ref="B67:H67">-B29</f>
        <v>-0.0509</v>
      </c>
      <c r="C67" s="39">
        <f t="shared" si="22"/>
        <v>-0.0354</v>
      </c>
      <c r="D67" s="39">
        <f t="shared" si="22"/>
        <v>-0.0107</v>
      </c>
      <c r="E67" s="39">
        <f t="shared" si="22"/>
        <v>-0.0529</v>
      </c>
      <c r="F67" s="39">
        <f t="shared" si="22"/>
        <v>0.0242</v>
      </c>
      <c r="G67" s="39">
        <f t="shared" si="22"/>
        <v>0.0256</v>
      </c>
      <c r="H67" s="40">
        <f t="shared" si="22"/>
        <v>-0.0167</v>
      </c>
      <c r="I67" s="41"/>
      <c r="J67" s="42" t="str">
        <f t="shared" si="17"/>
        <v>b8</v>
      </c>
      <c r="K67" s="39">
        <f aca="true" t="shared" si="23" ref="K67:Q67">-K29</f>
        <v>0.0371</v>
      </c>
      <c r="L67" s="39">
        <f t="shared" si="23"/>
        <v>0.0397</v>
      </c>
      <c r="M67" s="39">
        <f t="shared" si="23"/>
        <v>0.0682</v>
      </c>
      <c r="N67" s="39">
        <f t="shared" si="23"/>
        <v>0.0108</v>
      </c>
      <c r="O67" s="39">
        <f t="shared" si="23"/>
        <v>-0.0169</v>
      </c>
      <c r="P67" s="39">
        <f t="shared" si="23"/>
        <v>0.0164</v>
      </c>
      <c r="Q67" s="40">
        <f t="shared" si="23"/>
        <v>0.0259</v>
      </c>
      <c r="S67" s="114">
        <f t="shared" si="12"/>
        <v>-0.016683333333333335</v>
      </c>
      <c r="T67" s="114">
        <f t="shared" si="13"/>
        <v>0.0355749022017864</v>
      </c>
      <c r="U67" s="114"/>
      <c r="V67" s="114">
        <f t="shared" si="14"/>
        <v>0.025883333333333338</v>
      </c>
      <c r="W67" s="114">
        <f t="shared" si="15"/>
        <v>0.0291728241119482</v>
      </c>
    </row>
    <row r="68" spans="1:23" ht="12.75">
      <c r="A68" s="32" t="str">
        <f t="shared" si="16"/>
        <v>b9</v>
      </c>
      <c r="B68" s="39">
        <f t="shared" si="16"/>
        <v>0.429</v>
      </c>
      <c r="C68" s="39">
        <f t="shared" si="16"/>
        <v>0.404</v>
      </c>
      <c r="D68" s="39">
        <f t="shared" si="16"/>
        <v>0.411</v>
      </c>
      <c r="E68" s="39">
        <f t="shared" si="16"/>
        <v>0.416</v>
      </c>
      <c r="F68" s="39">
        <f t="shared" si="16"/>
        <v>0.424</v>
      </c>
      <c r="G68" s="39">
        <f t="shared" si="16"/>
        <v>0.427</v>
      </c>
      <c r="H68" s="40">
        <f t="shared" si="16"/>
        <v>0.418</v>
      </c>
      <c r="I68" s="41"/>
      <c r="J68" s="42" t="str">
        <f t="shared" si="17"/>
        <v>b9</v>
      </c>
      <c r="K68" s="39">
        <f t="shared" si="17"/>
        <v>0.42</v>
      </c>
      <c r="L68" s="39">
        <f t="shared" si="17"/>
        <v>0.41</v>
      </c>
      <c r="M68" s="39">
        <f t="shared" si="17"/>
        <v>0.406</v>
      </c>
      <c r="N68" s="39">
        <f t="shared" si="17"/>
        <v>0.408</v>
      </c>
      <c r="O68" s="39">
        <f t="shared" si="17"/>
        <v>0.424</v>
      </c>
      <c r="P68" s="39">
        <f t="shared" si="17"/>
        <v>0.413</v>
      </c>
      <c r="Q68" s="40">
        <f t="shared" si="17"/>
        <v>0.414</v>
      </c>
      <c r="S68" s="114">
        <f t="shared" si="12"/>
        <v>0.41850000000000004</v>
      </c>
      <c r="T68" s="114">
        <f t="shared" si="13"/>
        <v>0.009853933224859163</v>
      </c>
      <c r="U68" s="114"/>
      <c r="V68" s="114">
        <f t="shared" si="14"/>
        <v>0.4135</v>
      </c>
      <c r="W68" s="114">
        <f t="shared" si="15"/>
        <v>0.00709224929059986</v>
      </c>
    </row>
    <row r="69" spans="1:23" ht="12.75">
      <c r="A69" s="32" t="str">
        <f t="shared" si="16"/>
        <v>b10</v>
      </c>
      <c r="B69" s="39">
        <f aca="true" t="shared" si="24" ref="B69:H69">-B31</f>
        <v>-0.0708</v>
      </c>
      <c r="C69" s="39">
        <f t="shared" si="24"/>
        <v>-0.0255</v>
      </c>
      <c r="D69" s="39">
        <f t="shared" si="24"/>
        <v>0.0131</v>
      </c>
      <c r="E69" s="39">
        <f t="shared" si="24"/>
        <v>-0.0746</v>
      </c>
      <c r="F69" s="39">
        <f t="shared" si="24"/>
        <v>0.0721</v>
      </c>
      <c r="G69" s="39">
        <f t="shared" si="24"/>
        <v>0.0855</v>
      </c>
      <c r="H69" s="40">
        <f t="shared" si="24"/>
        <v>0</v>
      </c>
      <c r="I69" s="41"/>
      <c r="J69" s="42" t="str">
        <f t="shared" si="17"/>
        <v>b10</v>
      </c>
      <c r="K69" s="39">
        <f aca="true" t="shared" si="25" ref="K69:Q69">-K31</f>
        <v>0.0199</v>
      </c>
      <c r="L69" s="39">
        <f t="shared" si="25"/>
        <v>-0.0223</v>
      </c>
      <c r="M69" s="39">
        <f t="shared" si="25"/>
        <v>0.0415</v>
      </c>
      <c r="N69" s="39">
        <f t="shared" si="25"/>
        <v>-0.0321</v>
      </c>
      <c r="O69" s="39">
        <f t="shared" si="25"/>
        <v>-0.0617</v>
      </c>
      <c r="P69" s="39">
        <f t="shared" si="25"/>
        <v>0.0547</v>
      </c>
      <c r="Q69" s="40">
        <f t="shared" si="25"/>
        <v>0</v>
      </c>
      <c r="S69" s="114">
        <f t="shared" si="12"/>
        <v>-3.333333333333197E-05</v>
      </c>
      <c r="T69" s="114">
        <f t="shared" si="13"/>
        <v>0.06914956736427688</v>
      </c>
      <c r="U69" s="114"/>
      <c r="V69" s="114">
        <f t="shared" si="14"/>
        <v>1.1564823173178713E-18</v>
      </c>
      <c r="W69" s="114">
        <f t="shared" si="15"/>
        <v>0.04570544825291619</v>
      </c>
    </row>
    <row r="70" spans="1:23" ht="12.75">
      <c r="A70" s="32" t="str">
        <f t="shared" si="16"/>
        <v>b11</v>
      </c>
      <c r="B70" s="39">
        <f t="shared" si="16"/>
        <v>0.582</v>
      </c>
      <c r="C70" s="39">
        <f t="shared" si="16"/>
        <v>0.588</v>
      </c>
      <c r="D70" s="39">
        <f t="shared" si="16"/>
        <v>0.588</v>
      </c>
      <c r="E70" s="39">
        <f t="shared" si="16"/>
        <v>0.593</v>
      </c>
      <c r="F70" s="39">
        <f t="shared" si="16"/>
        <v>0.596</v>
      </c>
      <c r="G70" s="39">
        <f t="shared" si="16"/>
        <v>0.585</v>
      </c>
      <c r="H70" s="40">
        <f t="shared" si="16"/>
        <v>0.588</v>
      </c>
      <c r="I70" s="41"/>
      <c r="J70" s="42" t="str">
        <f t="shared" si="17"/>
        <v>b11</v>
      </c>
      <c r="K70" s="39">
        <f t="shared" si="17"/>
        <v>0.577</v>
      </c>
      <c r="L70" s="39">
        <f t="shared" si="17"/>
        <v>0.579</v>
      </c>
      <c r="M70" s="39">
        <f t="shared" si="17"/>
        <v>0.577</v>
      </c>
      <c r="N70" s="39">
        <f t="shared" si="17"/>
        <v>0.586</v>
      </c>
      <c r="O70" s="39">
        <f t="shared" si="17"/>
        <v>0.583</v>
      </c>
      <c r="P70" s="39">
        <f t="shared" si="17"/>
        <v>0.577</v>
      </c>
      <c r="Q70" s="40">
        <f t="shared" si="17"/>
        <v>0.58</v>
      </c>
      <c r="S70" s="114">
        <f t="shared" si="12"/>
        <v>0.5886666666666667</v>
      </c>
      <c r="T70" s="114">
        <f t="shared" si="13"/>
        <v>0.005125101625002944</v>
      </c>
      <c r="U70" s="114"/>
      <c r="V70" s="114">
        <f t="shared" si="14"/>
        <v>0.5798333333333333</v>
      </c>
      <c r="W70" s="114">
        <f t="shared" si="15"/>
        <v>0.0038166302763787767</v>
      </c>
    </row>
    <row r="71" spans="1:23" ht="12.75">
      <c r="A71" s="32" t="str">
        <f t="shared" si="16"/>
        <v>b12</v>
      </c>
      <c r="B71" s="39">
        <f aca="true" t="shared" si="26" ref="B71:H71">-B33</f>
        <v>-0.00574</v>
      </c>
      <c r="C71" s="39">
        <f t="shared" si="26"/>
        <v>-0.00212</v>
      </c>
      <c r="D71" s="39">
        <f t="shared" si="26"/>
        <v>0.00263</v>
      </c>
      <c r="E71" s="39">
        <f t="shared" si="26"/>
        <v>-0.00433</v>
      </c>
      <c r="F71" s="39">
        <f t="shared" si="26"/>
        <v>0.00507</v>
      </c>
      <c r="G71" s="39">
        <f t="shared" si="26"/>
        <v>0.00592</v>
      </c>
      <c r="H71" s="40">
        <f t="shared" si="26"/>
        <v>0.000238</v>
      </c>
      <c r="I71" s="41"/>
      <c r="J71" s="42" t="str">
        <f t="shared" si="17"/>
        <v>b12</v>
      </c>
      <c r="K71" s="39">
        <f aca="true" t="shared" si="27" ref="K71:Q71">-K33</f>
        <v>0.00267</v>
      </c>
      <c r="L71" s="39">
        <f t="shared" si="27"/>
        <v>0.00183</v>
      </c>
      <c r="M71" s="39">
        <f t="shared" si="27"/>
        <v>0.00443</v>
      </c>
      <c r="N71" s="39">
        <f t="shared" si="27"/>
        <v>0.00325</v>
      </c>
      <c r="O71" s="39">
        <f t="shared" si="27"/>
        <v>-0.00183</v>
      </c>
      <c r="P71" s="39">
        <f t="shared" si="27"/>
        <v>0.000763</v>
      </c>
      <c r="Q71" s="40">
        <f t="shared" si="27"/>
        <v>0.00185</v>
      </c>
      <c r="S71" s="114">
        <f t="shared" si="12"/>
        <v>0.00023833333333333345</v>
      </c>
      <c r="T71" s="114">
        <f t="shared" si="13"/>
        <v>0.0049702773229133475</v>
      </c>
      <c r="U71" s="114"/>
      <c r="V71" s="114">
        <f t="shared" si="14"/>
        <v>0.0018521666666666667</v>
      </c>
      <c r="W71" s="114">
        <f t="shared" si="15"/>
        <v>0.0021914899421778475</v>
      </c>
    </row>
    <row r="72" spans="1:23" ht="12.75">
      <c r="A72" s="32" t="str">
        <f t="shared" si="16"/>
        <v>b13</v>
      </c>
      <c r="B72" s="39">
        <f t="shared" si="16"/>
        <v>0.0437</v>
      </c>
      <c r="C72" s="39">
        <f t="shared" si="16"/>
        <v>0.0408</v>
      </c>
      <c r="D72" s="39">
        <f t="shared" si="16"/>
        <v>0.0417</v>
      </c>
      <c r="E72" s="39">
        <f t="shared" si="16"/>
        <v>0.0406</v>
      </c>
      <c r="F72" s="39">
        <f t="shared" si="16"/>
        <v>0.0377</v>
      </c>
      <c r="G72" s="39">
        <f t="shared" si="16"/>
        <v>0.04</v>
      </c>
      <c r="H72" s="40">
        <f t="shared" si="16"/>
        <v>0.0407</v>
      </c>
      <c r="I72" s="41"/>
      <c r="J72" s="42" t="str">
        <f t="shared" si="17"/>
        <v>b13</v>
      </c>
      <c r="K72" s="39">
        <f t="shared" si="17"/>
        <v>0.0393</v>
      </c>
      <c r="L72" s="39">
        <f t="shared" si="17"/>
        <v>0.0425</v>
      </c>
      <c r="M72" s="39">
        <f t="shared" si="17"/>
        <v>0.04</v>
      </c>
      <c r="N72" s="39">
        <f t="shared" si="17"/>
        <v>0.0387</v>
      </c>
      <c r="O72" s="39">
        <f t="shared" si="17"/>
        <v>0.0384</v>
      </c>
      <c r="P72" s="39">
        <f t="shared" si="17"/>
        <v>0.0372</v>
      </c>
      <c r="Q72" s="40">
        <f t="shared" si="17"/>
        <v>0.0393</v>
      </c>
      <c r="S72" s="114">
        <f t="shared" si="12"/>
        <v>0.04075</v>
      </c>
      <c r="T72" s="114">
        <f t="shared" si="13"/>
        <v>0.0019745885647394794</v>
      </c>
      <c r="U72" s="114"/>
      <c r="V72" s="114">
        <f t="shared" si="14"/>
        <v>0.03935</v>
      </c>
      <c r="W72" s="114">
        <f t="shared" si="15"/>
        <v>0.0018052700628989578</v>
      </c>
    </row>
    <row r="73" spans="1:23" ht="12.75">
      <c r="A73" s="32" t="str">
        <f t="shared" si="16"/>
        <v>b14</v>
      </c>
      <c r="B73" s="39">
        <f aca="true" t="shared" si="28" ref="B73:H73">-B35</f>
        <v>-0.00532</v>
      </c>
      <c r="C73" s="39">
        <f t="shared" si="28"/>
        <v>-0.00243</v>
      </c>
      <c r="D73" s="39">
        <f t="shared" si="28"/>
        <v>-0.0011</v>
      </c>
      <c r="E73" s="39">
        <f t="shared" si="28"/>
        <v>-0.00575</v>
      </c>
      <c r="F73" s="39">
        <f t="shared" si="28"/>
        <v>0.000746</v>
      </c>
      <c r="G73" s="39">
        <f t="shared" si="28"/>
        <v>-0.00036</v>
      </c>
      <c r="H73" s="40">
        <f t="shared" si="28"/>
        <v>-0.00237</v>
      </c>
      <c r="I73" s="41"/>
      <c r="J73" s="42" t="str">
        <f t="shared" si="17"/>
        <v>b14</v>
      </c>
      <c r="K73" s="39">
        <f aca="true" t="shared" si="29" ref="K73:Q73">-K35</f>
        <v>-0.00151</v>
      </c>
      <c r="L73" s="39">
        <f t="shared" si="29"/>
        <v>-0.00669</v>
      </c>
      <c r="M73" s="39">
        <f t="shared" si="29"/>
        <v>-0.00394</v>
      </c>
      <c r="N73" s="39">
        <f t="shared" si="29"/>
        <v>-0.00652</v>
      </c>
      <c r="O73" s="39">
        <f t="shared" si="29"/>
        <v>-0.00797</v>
      </c>
      <c r="P73" s="39">
        <f t="shared" si="29"/>
        <v>-0.00303</v>
      </c>
      <c r="Q73" s="40">
        <f t="shared" si="29"/>
        <v>-0.00494</v>
      </c>
      <c r="S73" s="114">
        <f t="shared" si="12"/>
        <v>-0.002369</v>
      </c>
      <c r="T73" s="114">
        <f t="shared" si="13"/>
        <v>0.0026643179239722874</v>
      </c>
      <c r="U73" s="114"/>
      <c r="V73" s="114">
        <f t="shared" si="14"/>
        <v>-0.0049433333333333326</v>
      </c>
      <c r="W73" s="114">
        <f t="shared" si="15"/>
        <v>0.002496106301155195</v>
      </c>
    </row>
    <row r="74" spans="1:23" ht="12.75">
      <c r="A74" s="32" t="str">
        <f t="shared" si="16"/>
        <v>b15</v>
      </c>
      <c r="B74" s="39">
        <f t="shared" si="16"/>
        <v>0.0122</v>
      </c>
      <c r="C74" s="39">
        <f t="shared" si="16"/>
        <v>0.014</v>
      </c>
      <c r="D74" s="39">
        <f t="shared" si="16"/>
        <v>0.015</v>
      </c>
      <c r="E74" s="39">
        <f t="shared" si="16"/>
        <v>0.0144</v>
      </c>
      <c r="F74" s="39">
        <f t="shared" si="16"/>
        <v>0.016</v>
      </c>
      <c r="G74" s="39">
        <f t="shared" si="16"/>
        <v>0.0167</v>
      </c>
      <c r="H74" s="40">
        <f t="shared" si="16"/>
        <v>0.0147</v>
      </c>
      <c r="I74" s="41"/>
      <c r="J74" s="42" t="str">
        <f t="shared" si="17"/>
        <v>b15</v>
      </c>
      <c r="K74" s="39">
        <f t="shared" si="17"/>
        <v>0.0184</v>
      </c>
      <c r="L74" s="39">
        <f t="shared" si="17"/>
        <v>0.0184</v>
      </c>
      <c r="M74" s="39">
        <f t="shared" si="17"/>
        <v>0.0234</v>
      </c>
      <c r="N74" s="39">
        <f t="shared" si="17"/>
        <v>0.0196</v>
      </c>
      <c r="O74" s="39">
        <f t="shared" si="17"/>
        <v>0.0143</v>
      </c>
      <c r="P74" s="39">
        <f t="shared" si="17"/>
        <v>0.0208</v>
      </c>
      <c r="Q74" s="40">
        <f t="shared" si="17"/>
        <v>0.0191</v>
      </c>
      <c r="S74" s="114">
        <f t="shared" si="12"/>
        <v>0.014716666666666664</v>
      </c>
      <c r="T74" s="114">
        <f t="shared" si="13"/>
        <v>0.001587975650527015</v>
      </c>
      <c r="U74" s="114"/>
      <c r="V74" s="114">
        <f t="shared" si="14"/>
        <v>0.019150000000000004</v>
      </c>
      <c r="W74" s="114">
        <f t="shared" si="15"/>
        <v>0.0030210925176167368</v>
      </c>
    </row>
    <row r="75" spans="1:17" ht="12.75">
      <c r="A75" s="32" t="str">
        <f>A37</f>
        <v>b16</v>
      </c>
      <c r="B75" s="20"/>
      <c r="C75" s="20"/>
      <c r="D75" s="20"/>
      <c r="E75" s="20"/>
      <c r="F75" s="20"/>
      <c r="G75" s="20"/>
      <c r="H75" s="40"/>
      <c r="I75" s="41"/>
      <c r="J75" s="42" t="str">
        <f t="shared" si="17"/>
        <v>b16</v>
      </c>
      <c r="K75" s="20"/>
      <c r="L75" s="20"/>
      <c r="M75" s="20"/>
      <c r="N75" s="20"/>
      <c r="O75" s="20"/>
      <c r="P75" s="20"/>
      <c r="Q75" s="40"/>
    </row>
    <row r="76" spans="1:17" ht="13.5" thickBot="1">
      <c r="A76" s="43" t="str">
        <f>A38</f>
        <v>b17</v>
      </c>
      <c r="B76" s="20"/>
      <c r="C76" s="20"/>
      <c r="D76" s="20"/>
      <c r="E76" s="20"/>
      <c r="F76" s="20"/>
      <c r="G76" s="20"/>
      <c r="H76" s="44"/>
      <c r="I76" s="41"/>
      <c r="J76" s="45" t="str">
        <f>J38</f>
        <v>b17</v>
      </c>
      <c r="K76" s="23"/>
      <c r="L76" s="23"/>
      <c r="M76" s="23"/>
      <c r="N76" s="23"/>
      <c r="O76" s="23"/>
      <c r="P76" s="23"/>
      <c r="Q76" s="44"/>
    </row>
    <row r="77" spans="1:23" ht="12.75">
      <c r="A77" s="46" t="str">
        <f aca="true" t="shared" si="30" ref="A77:A93">A39</f>
        <v>a1</v>
      </c>
      <c r="B77" s="47">
        <f>-B39</f>
        <v>-2.82</v>
      </c>
      <c r="C77" s="47">
        <f aca="true" t="shared" si="31" ref="C77:H77">-C39</f>
        <v>-9.68</v>
      </c>
      <c r="D77" s="47">
        <f t="shared" si="31"/>
        <v>-4.57</v>
      </c>
      <c r="E77" s="47">
        <f t="shared" si="31"/>
        <v>8.05</v>
      </c>
      <c r="F77" s="47">
        <f t="shared" si="31"/>
        <v>2.94</v>
      </c>
      <c r="G77" s="47">
        <f t="shared" si="31"/>
        <v>6.47</v>
      </c>
      <c r="H77" s="48">
        <f t="shared" si="31"/>
        <v>0</v>
      </c>
      <c r="I77" s="41"/>
      <c r="J77" s="42" t="str">
        <f>J39</f>
        <v>a1</v>
      </c>
      <c r="K77" s="39">
        <f>-K39</f>
        <v>-6.16</v>
      </c>
      <c r="L77" s="39">
        <f aca="true" t="shared" si="32" ref="L77:Q77">-L39</f>
        <v>5.32</v>
      </c>
      <c r="M77" s="39">
        <f t="shared" si="32"/>
        <v>6.65</v>
      </c>
      <c r="N77" s="39">
        <f t="shared" si="32"/>
        <v>0.173</v>
      </c>
      <c r="O77" s="39">
        <f t="shared" si="32"/>
        <v>-5.22</v>
      </c>
      <c r="P77" s="39">
        <f t="shared" si="32"/>
        <v>-1.05</v>
      </c>
      <c r="Q77" s="48">
        <f t="shared" si="32"/>
        <v>0</v>
      </c>
      <c r="S77" s="114">
        <f>AVERAGE(B77:G77)</f>
        <v>0.06499999999999995</v>
      </c>
      <c r="T77" s="114">
        <f>STDEV(B77:G77)</f>
        <v>6.896685435772752</v>
      </c>
      <c r="U77" s="114"/>
      <c r="V77" s="114">
        <f>AVERAGE(K77:P77)</f>
        <v>-0.04783333333333321</v>
      </c>
      <c r="W77" s="114">
        <f>STDEV(K77:P77)</f>
        <v>5.269489554659604</v>
      </c>
    </row>
    <row r="78" spans="1:23" ht="12.75">
      <c r="A78" s="32" t="str">
        <f>A40</f>
        <v>a2</v>
      </c>
      <c r="B78" s="39">
        <f>B40</f>
        <v>-2.46</v>
      </c>
      <c r="C78" s="39">
        <f aca="true" t="shared" si="33" ref="C78:H78">C40</f>
        <v>-3.34</v>
      </c>
      <c r="D78" s="39">
        <f t="shared" si="33"/>
        <v>-2.49</v>
      </c>
      <c r="E78" s="39">
        <f t="shared" si="33"/>
        <v>-1.85</v>
      </c>
      <c r="F78" s="39">
        <f t="shared" si="33"/>
        <v>-1.88</v>
      </c>
      <c r="G78" s="39">
        <f t="shared" si="33"/>
        <v>-1.2</v>
      </c>
      <c r="H78" s="40">
        <f t="shared" si="33"/>
        <v>-2.2</v>
      </c>
      <c r="I78" s="41"/>
      <c r="J78" s="42" t="str">
        <f>J40</f>
        <v>a2</v>
      </c>
      <c r="K78" s="39">
        <f>K40</f>
        <v>-0.838</v>
      </c>
      <c r="L78" s="39">
        <f aca="true" t="shared" si="34" ref="L78:Q78">L40</f>
        <v>-0.581</v>
      </c>
      <c r="M78" s="39">
        <f t="shared" si="34"/>
        <v>-0.0443</v>
      </c>
      <c r="N78" s="39">
        <f t="shared" si="34"/>
        <v>0.835</v>
      </c>
      <c r="O78" s="39">
        <f t="shared" si="34"/>
        <v>-0.531</v>
      </c>
      <c r="P78" s="39">
        <f t="shared" si="34"/>
        <v>-1.14</v>
      </c>
      <c r="Q78" s="40">
        <f t="shared" si="34"/>
        <v>-0.384</v>
      </c>
      <c r="S78" s="114">
        <f aca="true" t="shared" si="35" ref="S78:S91">AVERAGE(B78:G78)</f>
        <v>-2.203333333333333</v>
      </c>
      <c r="T78" s="114">
        <f aca="true" t="shared" si="36" ref="T78:T91">STDEV(B78:G78)</f>
        <v>0.7315918716515841</v>
      </c>
      <c r="U78" s="114"/>
      <c r="V78" s="114">
        <f aca="true" t="shared" si="37" ref="V78:V91">AVERAGE(K78:P78)</f>
        <v>-0.3832166666666666</v>
      </c>
      <c r="W78" s="114">
        <f aca="true" t="shared" si="38" ref="W78:W91">STDEV(K78:P78)</f>
        <v>0.6984874241292155</v>
      </c>
    </row>
    <row r="79" spans="1:23" ht="12.75">
      <c r="A79" s="32" t="str">
        <f t="shared" si="30"/>
        <v>a3</v>
      </c>
      <c r="B79" s="39">
        <f aca="true" t="shared" si="39" ref="B79:H79">-B41</f>
        <v>0.46</v>
      </c>
      <c r="C79" s="39">
        <f t="shared" si="39"/>
        <v>1.3</v>
      </c>
      <c r="D79" s="39">
        <f t="shared" si="39"/>
        <v>0.386</v>
      </c>
      <c r="E79" s="39">
        <f t="shared" si="39"/>
        <v>0.0451</v>
      </c>
      <c r="F79" s="39">
        <f t="shared" si="39"/>
        <v>-0.506</v>
      </c>
      <c r="G79" s="39">
        <f t="shared" si="39"/>
        <v>-0.338</v>
      </c>
      <c r="H79" s="40">
        <f t="shared" si="39"/>
        <v>0.225</v>
      </c>
      <c r="I79" s="41"/>
      <c r="J79" s="42" t="str">
        <f>J41</f>
        <v>a3</v>
      </c>
      <c r="K79" s="39">
        <f aca="true" t="shared" si="40" ref="K79:Q79">-K41</f>
        <v>1.08</v>
      </c>
      <c r="L79" s="39">
        <f t="shared" si="40"/>
        <v>-0.131</v>
      </c>
      <c r="M79" s="39">
        <f t="shared" si="40"/>
        <v>0.0729</v>
      </c>
      <c r="N79" s="39">
        <f t="shared" si="40"/>
        <v>0.707</v>
      </c>
      <c r="O79" s="39">
        <f t="shared" si="40"/>
        <v>0.0963</v>
      </c>
      <c r="P79" s="39">
        <f t="shared" si="40"/>
        <v>0.52</v>
      </c>
      <c r="Q79" s="40">
        <f t="shared" si="40"/>
        <v>0.39</v>
      </c>
      <c r="S79" s="114">
        <f t="shared" si="35"/>
        <v>0.22451666666666667</v>
      </c>
      <c r="T79" s="114">
        <f t="shared" si="36"/>
        <v>0.6512240180357806</v>
      </c>
      <c r="U79" s="114"/>
      <c r="V79" s="114">
        <f t="shared" si="37"/>
        <v>0.3908666666666667</v>
      </c>
      <c r="W79" s="114">
        <f t="shared" si="38"/>
        <v>0.45863658670745694</v>
      </c>
    </row>
    <row r="80" spans="1:23" ht="12.75">
      <c r="A80" s="32" t="str">
        <f>A42</f>
        <v>a4</v>
      </c>
      <c r="B80" s="39">
        <f>B42</f>
        <v>-0.174</v>
      </c>
      <c r="C80" s="39">
        <f aca="true" t="shared" si="41" ref="C80:H80">C42</f>
        <v>-0.514</v>
      </c>
      <c r="D80" s="39">
        <f t="shared" si="41"/>
        <v>0.137</v>
      </c>
      <c r="E80" s="39">
        <f t="shared" si="41"/>
        <v>-0.00361</v>
      </c>
      <c r="F80" s="39">
        <f t="shared" si="41"/>
        <v>-0.0236</v>
      </c>
      <c r="G80" s="39">
        <f t="shared" si="41"/>
        <v>-0.156</v>
      </c>
      <c r="H80" s="40">
        <f t="shared" si="41"/>
        <v>-0.122</v>
      </c>
      <c r="I80" s="41"/>
      <c r="J80" s="42" t="str">
        <f aca="true" t="shared" si="42" ref="J80:Q80">J42</f>
        <v>a4</v>
      </c>
      <c r="K80" s="39">
        <f t="shared" si="42"/>
        <v>0.592</v>
      </c>
      <c r="L80" s="39">
        <f t="shared" si="42"/>
        <v>0.739</v>
      </c>
      <c r="M80" s="39">
        <f t="shared" si="42"/>
        <v>0.442</v>
      </c>
      <c r="N80" s="39">
        <f t="shared" si="42"/>
        <v>0.703</v>
      </c>
      <c r="O80" s="39">
        <f t="shared" si="42"/>
        <v>0.425</v>
      </c>
      <c r="P80" s="39">
        <f t="shared" si="42"/>
        <v>0.862</v>
      </c>
      <c r="Q80" s="40">
        <f t="shared" si="42"/>
        <v>0.627</v>
      </c>
      <c r="S80" s="114">
        <f t="shared" si="35"/>
        <v>-0.12236833333333332</v>
      </c>
      <c r="T80" s="114">
        <f t="shared" si="36"/>
        <v>0.22284655621450977</v>
      </c>
      <c r="U80" s="114"/>
      <c r="V80" s="114">
        <f t="shared" si="37"/>
        <v>0.6271666666666667</v>
      </c>
      <c r="W80" s="114">
        <f t="shared" si="38"/>
        <v>0.17308889816122439</v>
      </c>
    </row>
    <row r="81" spans="1:23" ht="12.75">
      <c r="A81" s="32" t="str">
        <f t="shared" si="30"/>
        <v>a5</v>
      </c>
      <c r="B81" s="39">
        <f aca="true" t="shared" si="43" ref="B81:H81">-B43</f>
        <v>0.271</v>
      </c>
      <c r="C81" s="39">
        <f t="shared" si="43"/>
        <v>0.244</v>
      </c>
      <c r="D81" s="39">
        <f t="shared" si="43"/>
        <v>0.0348</v>
      </c>
      <c r="E81" s="39">
        <f t="shared" si="43"/>
        <v>0.0642</v>
      </c>
      <c r="F81" s="39">
        <f t="shared" si="43"/>
        <v>-0.146</v>
      </c>
      <c r="G81" s="39">
        <f t="shared" si="43"/>
        <v>-0.147</v>
      </c>
      <c r="H81" s="40">
        <f t="shared" si="43"/>
        <v>0.0534</v>
      </c>
      <c r="I81" s="41"/>
      <c r="J81" s="42" t="str">
        <f>J43</f>
        <v>a5</v>
      </c>
      <c r="K81" s="39">
        <f aca="true" t="shared" si="44" ref="K81:Q81">-K43</f>
        <v>0.255</v>
      </c>
      <c r="L81" s="39">
        <f t="shared" si="44"/>
        <v>0.173</v>
      </c>
      <c r="M81" s="39">
        <f t="shared" si="44"/>
        <v>0.029</v>
      </c>
      <c r="N81" s="39">
        <f t="shared" si="44"/>
        <v>0.278</v>
      </c>
      <c r="O81" s="39">
        <f t="shared" si="44"/>
        <v>-0.0244</v>
      </c>
      <c r="P81" s="39">
        <f t="shared" si="44"/>
        <v>0.157</v>
      </c>
      <c r="Q81" s="40">
        <f t="shared" si="44"/>
        <v>0.145</v>
      </c>
      <c r="S81" s="114">
        <f t="shared" si="35"/>
        <v>0.05350000000000001</v>
      </c>
      <c r="T81" s="114">
        <f t="shared" si="36"/>
        <v>0.18114148061667157</v>
      </c>
      <c r="U81" s="114"/>
      <c r="V81" s="114">
        <f t="shared" si="37"/>
        <v>0.14460000000000003</v>
      </c>
      <c r="W81" s="114">
        <f t="shared" si="38"/>
        <v>0.12072149767129298</v>
      </c>
    </row>
    <row r="82" spans="1:23" ht="12.75">
      <c r="A82" s="32" t="str">
        <f>A44</f>
        <v>a6</v>
      </c>
      <c r="B82" s="39">
        <f>B44</f>
        <v>-0.0349</v>
      </c>
      <c r="C82" s="39">
        <f aca="true" t="shared" si="45" ref="C82:H82">C44</f>
        <v>0.0644</v>
      </c>
      <c r="D82" s="39">
        <f t="shared" si="45"/>
        <v>-0.000331</v>
      </c>
      <c r="E82" s="39">
        <f t="shared" si="45"/>
        <v>-0.0706</v>
      </c>
      <c r="F82" s="39">
        <f t="shared" si="45"/>
        <v>0.0372</v>
      </c>
      <c r="G82" s="39">
        <f t="shared" si="45"/>
        <v>-0.0772</v>
      </c>
      <c r="H82" s="40">
        <f t="shared" si="45"/>
        <v>-0.0136</v>
      </c>
      <c r="I82" s="41"/>
      <c r="J82" s="42" t="str">
        <f aca="true" t="shared" si="46" ref="J82:Q82">J44</f>
        <v>a6</v>
      </c>
      <c r="K82" s="39">
        <f t="shared" si="46"/>
        <v>-0.1</v>
      </c>
      <c r="L82" s="39">
        <f t="shared" si="46"/>
        <v>-0.104</v>
      </c>
      <c r="M82" s="39">
        <f t="shared" si="46"/>
        <v>-0.191</v>
      </c>
      <c r="N82" s="39">
        <f t="shared" si="46"/>
        <v>-0.245</v>
      </c>
      <c r="O82" s="39">
        <f t="shared" si="46"/>
        <v>-0.0368</v>
      </c>
      <c r="P82" s="39">
        <f t="shared" si="46"/>
        <v>-0.218</v>
      </c>
      <c r="Q82" s="40">
        <f t="shared" si="46"/>
        <v>-0.149</v>
      </c>
      <c r="S82" s="114">
        <f t="shared" si="35"/>
        <v>-0.013571833333333333</v>
      </c>
      <c r="T82" s="114">
        <f t="shared" si="36"/>
        <v>0.057599221523963906</v>
      </c>
      <c r="U82" s="114"/>
      <c r="V82" s="114">
        <f t="shared" si="37"/>
        <v>-0.14913333333333334</v>
      </c>
      <c r="W82" s="114">
        <f t="shared" si="38"/>
        <v>0.08093915410150185</v>
      </c>
    </row>
    <row r="83" spans="1:23" ht="12.75">
      <c r="A83" s="32" t="str">
        <f t="shared" si="30"/>
        <v>a7</v>
      </c>
      <c r="B83" s="39">
        <f aca="true" t="shared" si="47" ref="B83:H83">-B45</f>
        <v>0.0242</v>
      </c>
      <c r="C83" s="39">
        <f t="shared" si="47"/>
        <v>0.0236</v>
      </c>
      <c r="D83" s="39">
        <f t="shared" si="47"/>
        <v>0.00616</v>
      </c>
      <c r="E83" s="39">
        <f t="shared" si="47"/>
        <v>0.00261</v>
      </c>
      <c r="F83" s="39">
        <f t="shared" si="47"/>
        <v>-0.0523</v>
      </c>
      <c r="G83" s="39">
        <f t="shared" si="47"/>
        <v>0.0646</v>
      </c>
      <c r="H83" s="40">
        <f t="shared" si="47"/>
        <v>0.0115</v>
      </c>
      <c r="I83" s="41"/>
      <c r="J83" s="42" t="str">
        <f>J45</f>
        <v>a7</v>
      </c>
      <c r="K83" s="39">
        <f aca="true" t="shared" si="48" ref="K83:Q83">-K45</f>
        <v>-0.0476</v>
      </c>
      <c r="L83" s="39">
        <f t="shared" si="48"/>
        <v>-0.0679</v>
      </c>
      <c r="M83" s="39">
        <f t="shared" si="48"/>
        <v>-0.00925</v>
      </c>
      <c r="N83" s="39">
        <f t="shared" si="48"/>
        <v>-0.0377</v>
      </c>
      <c r="O83" s="39">
        <f t="shared" si="48"/>
        <v>-0.0896</v>
      </c>
      <c r="P83" s="39">
        <f t="shared" si="48"/>
        <v>-0.0694</v>
      </c>
      <c r="Q83" s="40">
        <f t="shared" si="48"/>
        <v>-0.0535</v>
      </c>
      <c r="S83" s="114">
        <f t="shared" si="35"/>
        <v>0.011478333333333333</v>
      </c>
      <c r="T83" s="114">
        <f t="shared" si="36"/>
        <v>0.03822380118024196</v>
      </c>
      <c r="U83" s="114"/>
      <c r="V83" s="114">
        <f t="shared" si="37"/>
        <v>-0.053575000000000005</v>
      </c>
      <c r="W83" s="114">
        <f t="shared" si="38"/>
        <v>0.028304977477468518</v>
      </c>
    </row>
    <row r="84" spans="1:23" ht="12.75">
      <c r="A84" s="32" t="str">
        <f>A46</f>
        <v>a8</v>
      </c>
      <c r="B84" s="39">
        <f>B46</f>
        <v>-0.0357</v>
      </c>
      <c r="C84" s="39">
        <f aca="true" t="shared" si="49" ref="C84:H84">C46</f>
        <v>0.0229</v>
      </c>
      <c r="D84" s="39">
        <f t="shared" si="49"/>
        <v>0.0108</v>
      </c>
      <c r="E84" s="39">
        <f t="shared" si="49"/>
        <v>-0.0107</v>
      </c>
      <c r="F84" s="39">
        <f t="shared" si="49"/>
        <v>0.0104</v>
      </c>
      <c r="G84" s="39">
        <f t="shared" si="49"/>
        <v>0.00189</v>
      </c>
      <c r="H84" s="40">
        <f t="shared" si="49"/>
        <v>-8.37E-05</v>
      </c>
      <c r="I84" s="41"/>
      <c r="J84" s="42" t="str">
        <f aca="true" t="shared" si="50" ref="J84:Q84">J46</f>
        <v>a8</v>
      </c>
      <c r="K84" s="39">
        <f t="shared" si="50"/>
        <v>0.044</v>
      </c>
      <c r="L84" s="39">
        <f t="shared" si="50"/>
        <v>0.00514</v>
      </c>
      <c r="M84" s="39">
        <f t="shared" si="50"/>
        <v>-0.0208</v>
      </c>
      <c r="N84" s="39">
        <f t="shared" si="50"/>
        <v>0.017</v>
      </c>
      <c r="O84" s="39">
        <f t="shared" si="50"/>
        <v>0.0381</v>
      </c>
      <c r="P84" s="39">
        <f t="shared" si="50"/>
        <v>0.0178</v>
      </c>
      <c r="Q84" s="40">
        <f t="shared" si="50"/>
        <v>0.0169</v>
      </c>
      <c r="S84" s="114">
        <f t="shared" si="35"/>
        <v>-6.833333333333362E-05</v>
      </c>
      <c r="T84" s="114">
        <f t="shared" si="36"/>
        <v>0.02069654117640594</v>
      </c>
      <c r="U84" s="114"/>
      <c r="V84" s="114">
        <f t="shared" si="37"/>
        <v>0.016873333333333334</v>
      </c>
      <c r="W84" s="114">
        <f t="shared" si="38"/>
        <v>0.023427562115309112</v>
      </c>
    </row>
    <row r="85" spans="1:23" ht="12.75">
      <c r="A85" s="32" t="str">
        <f t="shared" si="30"/>
        <v>a9</v>
      </c>
      <c r="B85" s="39">
        <f aca="true" t="shared" si="51" ref="B85:H85">-B47</f>
        <v>0.0247</v>
      </c>
      <c r="C85" s="39">
        <f t="shared" si="51"/>
        <v>-0.00077</v>
      </c>
      <c r="D85" s="39">
        <f t="shared" si="51"/>
        <v>-0.00172</v>
      </c>
      <c r="E85" s="39">
        <f t="shared" si="51"/>
        <v>0.0138</v>
      </c>
      <c r="F85" s="39">
        <f t="shared" si="51"/>
        <v>-0.0129</v>
      </c>
      <c r="G85" s="39">
        <f t="shared" si="51"/>
        <v>-0.0127</v>
      </c>
      <c r="H85" s="40">
        <f t="shared" si="51"/>
        <v>0.00171</v>
      </c>
      <c r="I85" s="41"/>
      <c r="J85" s="42" t="str">
        <f>J47</f>
        <v>a9</v>
      </c>
      <c r="K85" s="39">
        <f aca="true" t="shared" si="52" ref="K85:Q85">-K47</f>
        <v>0.0284</v>
      </c>
      <c r="L85" s="39">
        <f t="shared" si="52"/>
        <v>0.0232</v>
      </c>
      <c r="M85" s="39">
        <f t="shared" si="52"/>
        <v>-0.00623</v>
      </c>
      <c r="N85" s="39">
        <f t="shared" si="52"/>
        <v>0.0263</v>
      </c>
      <c r="O85" s="39">
        <f t="shared" si="52"/>
        <v>-0.0143</v>
      </c>
      <c r="P85" s="39">
        <f t="shared" si="52"/>
        <v>0.0156</v>
      </c>
      <c r="Q85" s="40">
        <f t="shared" si="52"/>
        <v>0.0122</v>
      </c>
      <c r="S85" s="114">
        <f t="shared" si="35"/>
        <v>0.0017349999999999998</v>
      </c>
      <c r="T85" s="114">
        <f t="shared" si="36"/>
        <v>0.014924610212665522</v>
      </c>
      <c r="U85" s="114"/>
      <c r="V85" s="114">
        <f t="shared" si="37"/>
        <v>0.012161666666666666</v>
      </c>
      <c r="W85" s="114">
        <f t="shared" si="38"/>
        <v>0.01808710083641562</v>
      </c>
    </row>
    <row r="86" spans="1:23" ht="12.75">
      <c r="A86" s="32" t="str">
        <f>A48</f>
        <v>a10</v>
      </c>
      <c r="B86" s="39">
        <f>B48</f>
        <v>-0.0322</v>
      </c>
      <c r="C86" s="39">
        <f aca="true" t="shared" si="53" ref="C86:H86">C48</f>
        <v>0.0183</v>
      </c>
      <c r="D86" s="39">
        <f t="shared" si="53"/>
        <v>0.000471</v>
      </c>
      <c r="E86" s="39">
        <f t="shared" si="53"/>
        <v>-0.0226</v>
      </c>
      <c r="F86" s="39">
        <f t="shared" si="53"/>
        <v>0.0486</v>
      </c>
      <c r="G86" s="39">
        <f t="shared" si="53"/>
        <v>-0.0125</v>
      </c>
      <c r="H86" s="40">
        <f t="shared" si="53"/>
        <v>0</v>
      </c>
      <c r="I86" s="41"/>
      <c r="J86" s="42" t="str">
        <f aca="true" t="shared" si="54" ref="J86:Q86">J48</f>
        <v>a10</v>
      </c>
      <c r="K86" s="39">
        <f t="shared" si="54"/>
        <v>0.0197</v>
      </c>
      <c r="L86" s="39">
        <f t="shared" si="54"/>
        <v>0.00289</v>
      </c>
      <c r="M86" s="39">
        <f t="shared" si="54"/>
        <v>-0.0393</v>
      </c>
      <c r="N86" s="39">
        <f t="shared" si="54"/>
        <v>-0.00455</v>
      </c>
      <c r="O86" s="39">
        <f t="shared" si="54"/>
        <v>0.0245</v>
      </c>
      <c r="P86" s="39">
        <f t="shared" si="54"/>
        <v>-0.00333</v>
      </c>
      <c r="Q86" s="40">
        <f t="shared" si="54"/>
        <v>0</v>
      </c>
      <c r="S86" s="114">
        <f t="shared" si="35"/>
        <v>1.1833333333333024E-05</v>
      </c>
      <c r="T86" s="114">
        <f t="shared" si="36"/>
        <v>0.029667898479108133</v>
      </c>
      <c r="U86" s="114"/>
      <c r="V86" s="114">
        <f t="shared" si="37"/>
        <v>-1.500000000000004E-05</v>
      </c>
      <c r="W86" s="114">
        <f t="shared" si="38"/>
        <v>0.022684673901116587</v>
      </c>
    </row>
    <row r="87" spans="1:23" ht="12.75">
      <c r="A87" s="32" t="str">
        <f t="shared" si="30"/>
        <v>a11</v>
      </c>
      <c r="B87" s="39">
        <f aca="true" t="shared" si="55" ref="B87:H87">-B49</f>
        <v>0.00776</v>
      </c>
      <c r="C87" s="39">
        <f t="shared" si="55"/>
        <v>5.34E-05</v>
      </c>
      <c r="D87" s="39">
        <f t="shared" si="55"/>
        <v>0.00169</v>
      </c>
      <c r="E87" s="39">
        <f t="shared" si="55"/>
        <v>0.0113</v>
      </c>
      <c r="F87" s="39">
        <f t="shared" si="55"/>
        <v>0.00678</v>
      </c>
      <c r="G87" s="39">
        <f t="shared" si="55"/>
        <v>0.0109</v>
      </c>
      <c r="H87" s="40">
        <f t="shared" si="55"/>
        <v>0.00638</v>
      </c>
      <c r="I87" s="41"/>
      <c r="J87" s="42" t="str">
        <f>J49</f>
        <v>a11</v>
      </c>
      <c r="K87" s="39">
        <f aca="true" t="shared" si="56" ref="K87:Q87">-K49</f>
        <v>-0.00174</v>
      </c>
      <c r="L87" s="39">
        <f t="shared" si="56"/>
        <v>0.006</v>
      </c>
      <c r="M87" s="39">
        <f t="shared" si="56"/>
        <v>0.00736</v>
      </c>
      <c r="N87" s="39">
        <f t="shared" si="56"/>
        <v>0.0077</v>
      </c>
      <c r="O87" s="39">
        <f t="shared" si="56"/>
        <v>-0.00782</v>
      </c>
      <c r="P87" s="39">
        <f t="shared" si="56"/>
        <v>0.000334</v>
      </c>
      <c r="Q87" s="40">
        <f t="shared" si="56"/>
        <v>0.002</v>
      </c>
      <c r="S87" s="114">
        <f t="shared" si="35"/>
        <v>0.0064139</v>
      </c>
      <c r="T87" s="114">
        <f t="shared" si="36"/>
        <v>0.004662966272663785</v>
      </c>
      <c r="U87" s="114"/>
      <c r="V87" s="114">
        <f t="shared" si="37"/>
        <v>0.0019723333333333333</v>
      </c>
      <c r="W87" s="114">
        <f t="shared" si="38"/>
        <v>0.006171070625642415</v>
      </c>
    </row>
    <row r="88" spans="1:23" ht="12.75">
      <c r="A88" s="32" t="str">
        <f>A50</f>
        <v>a12</v>
      </c>
      <c r="B88" s="39">
        <f>B50</f>
        <v>-0.00372</v>
      </c>
      <c r="C88" s="39">
        <f aca="true" t="shared" si="57" ref="C88:H88">C50</f>
        <v>0.00217</v>
      </c>
      <c r="D88" s="39">
        <f t="shared" si="57"/>
        <v>-1.72E-06</v>
      </c>
      <c r="E88" s="39">
        <f t="shared" si="57"/>
        <v>-0.00613</v>
      </c>
      <c r="F88" s="39">
        <f t="shared" si="57"/>
        <v>0.00237</v>
      </c>
      <c r="G88" s="39">
        <f t="shared" si="57"/>
        <v>-0.00317</v>
      </c>
      <c r="H88" s="40">
        <f t="shared" si="57"/>
        <v>-0.00141</v>
      </c>
      <c r="I88" s="41"/>
      <c r="J88" s="42" t="str">
        <f aca="true" t="shared" si="58" ref="J88:Q88">J50</f>
        <v>a12</v>
      </c>
      <c r="K88" s="39">
        <f t="shared" si="58"/>
        <v>0.000964</v>
      </c>
      <c r="L88" s="39">
        <f t="shared" si="58"/>
        <v>0.00105</v>
      </c>
      <c r="M88" s="39">
        <f t="shared" si="58"/>
        <v>-0.00557</v>
      </c>
      <c r="N88" s="39">
        <f t="shared" si="58"/>
        <v>-0.00377</v>
      </c>
      <c r="O88" s="39">
        <f t="shared" si="58"/>
        <v>0.00437</v>
      </c>
      <c r="P88" s="39">
        <f t="shared" si="58"/>
        <v>-0.00164</v>
      </c>
      <c r="Q88" s="40">
        <f t="shared" si="58"/>
        <v>-0.000765</v>
      </c>
      <c r="S88" s="114">
        <f t="shared" si="35"/>
        <v>-0.0014136200000000002</v>
      </c>
      <c r="T88" s="114">
        <f t="shared" si="36"/>
        <v>0.0034583254309564332</v>
      </c>
      <c r="U88" s="114"/>
      <c r="V88" s="114">
        <f t="shared" si="37"/>
        <v>-0.0007660000000000001</v>
      </c>
      <c r="W88" s="114">
        <f t="shared" si="38"/>
        <v>0.0036203745662569224</v>
      </c>
    </row>
    <row r="89" spans="1:23" ht="12.75">
      <c r="A89" s="32" t="str">
        <f t="shared" si="30"/>
        <v>a13</v>
      </c>
      <c r="B89" s="39">
        <f aca="true" t="shared" si="59" ref="B89:H89">-B51</f>
        <v>0.00355</v>
      </c>
      <c r="C89" s="39">
        <f t="shared" si="59"/>
        <v>0.00242</v>
      </c>
      <c r="D89" s="39">
        <f t="shared" si="59"/>
        <v>0.000462</v>
      </c>
      <c r="E89" s="39">
        <f t="shared" si="59"/>
        <v>0.00445</v>
      </c>
      <c r="F89" s="39">
        <f t="shared" si="59"/>
        <v>-0.00171</v>
      </c>
      <c r="G89" s="39">
        <f t="shared" si="59"/>
        <v>-0.00388</v>
      </c>
      <c r="H89" s="40">
        <f t="shared" si="59"/>
        <v>0.000877</v>
      </c>
      <c r="I89" s="41"/>
      <c r="J89" s="42" t="str">
        <f>J51</f>
        <v>a13</v>
      </c>
      <c r="K89" s="39">
        <f aca="true" t="shared" si="60" ref="K89:Q89">-K51</f>
        <v>0.00733</v>
      </c>
      <c r="L89" s="39">
        <f t="shared" si="60"/>
        <v>0.00487</v>
      </c>
      <c r="M89" s="39">
        <f t="shared" si="60"/>
        <v>0.00195</v>
      </c>
      <c r="N89" s="39">
        <f t="shared" si="60"/>
        <v>0.00418</v>
      </c>
      <c r="O89" s="39">
        <f t="shared" si="60"/>
        <v>0.000893</v>
      </c>
      <c r="P89" s="39">
        <f t="shared" si="60"/>
        <v>0.00392</v>
      </c>
      <c r="Q89" s="40">
        <f t="shared" si="60"/>
        <v>0.00386</v>
      </c>
      <c r="S89" s="114">
        <f t="shared" si="35"/>
        <v>0.000882</v>
      </c>
      <c r="T89" s="114">
        <f t="shared" si="36"/>
        <v>0.0032182541851134136</v>
      </c>
      <c r="U89" s="114"/>
      <c r="V89" s="114">
        <f t="shared" si="37"/>
        <v>0.0038571666666666667</v>
      </c>
      <c r="W89" s="114">
        <f t="shared" si="38"/>
        <v>0.0022635432769590826</v>
      </c>
    </row>
    <row r="90" spans="1:23" ht="12.75">
      <c r="A90" s="32" t="str">
        <f>A52</f>
        <v>a14</v>
      </c>
      <c r="B90" s="39">
        <f>B52</f>
        <v>-0.004</v>
      </c>
      <c r="C90" s="39">
        <f aca="true" t="shared" si="61" ref="C90:H90">C52</f>
        <v>-0.00579</v>
      </c>
      <c r="D90" s="39">
        <f t="shared" si="61"/>
        <v>-0.00244</v>
      </c>
      <c r="E90" s="39">
        <f t="shared" si="61"/>
        <v>-0.00379</v>
      </c>
      <c r="F90" s="39">
        <f t="shared" si="61"/>
        <v>-0.00335</v>
      </c>
      <c r="G90" s="39">
        <f t="shared" si="61"/>
        <v>-0.00455</v>
      </c>
      <c r="H90" s="40">
        <f t="shared" si="61"/>
        <v>-0.00399</v>
      </c>
      <c r="I90" s="41"/>
      <c r="J90" s="42" t="str">
        <f aca="true" t="shared" si="62" ref="J90:Q90">J52</f>
        <v>a14</v>
      </c>
      <c r="K90" s="39">
        <f t="shared" si="62"/>
        <v>-0.000617</v>
      </c>
      <c r="L90" s="39">
        <f t="shared" si="62"/>
        <v>-0.000553</v>
      </c>
      <c r="M90" s="39">
        <f t="shared" si="62"/>
        <v>-0.00575</v>
      </c>
      <c r="N90" s="39">
        <f t="shared" si="62"/>
        <v>-0.00159</v>
      </c>
      <c r="O90" s="39">
        <f t="shared" si="62"/>
        <v>-0.000643</v>
      </c>
      <c r="P90" s="39">
        <f t="shared" si="62"/>
        <v>-0.00316</v>
      </c>
      <c r="Q90" s="40">
        <f t="shared" si="62"/>
        <v>-0.00205</v>
      </c>
      <c r="S90" s="114">
        <f t="shared" si="35"/>
        <v>-0.003986666666666666</v>
      </c>
      <c r="T90" s="114">
        <f t="shared" si="36"/>
        <v>0.0011318774963160426</v>
      </c>
      <c r="U90" s="114"/>
      <c r="V90" s="114">
        <f t="shared" si="37"/>
        <v>-0.0020521666666666665</v>
      </c>
      <c r="W90" s="114">
        <f t="shared" si="38"/>
        <v>0.002069193989616891</v>
      </c>
    </row>
    <row r="91" spans="1:23" ht="12.75">
      <c r="A91" s="32" t="str">
        <f t="shared" si="30"/>
        <v>a15</v>
      </c>
      <c r="B91" s="39">
        <f aca="true" t="shared" si="63" ref="B91:H91">-B53</f>
        <v>-0.0084</v>
      </c>
      <c r="C91" s="39">
        <f t="shared" si="63"/>
        <v>-0.00368</v>
      </c>
      <c r="D91" s="39">
        <f t="shared" si="63"/>
        <v>-0.00316</v>
      </c>
      <c r="E91" s="39">
        <f t="shared" si="63"/>
        <v>-0.00927</v>
      </c>
      <c r="F91" s="39">
        <f t="shared" si="63"/>
        <v>-0.0019</v>
      </c>
      <c r="G91" s="39">
        <f t="shared" si="63"/>
        <v>-0.000896</v>
      </c>
      <c r="H91" s="40">
        <f t="shared" si="63"/>
        <v>-0.00455</v>
      </c>
      <c r="I91" s="41"/>
      <c r="J91" s="42" t="str">
        <f>J53</f>
        <v>a15</v>
      </c>
      <c r="K91" s="39">
        <f aca="true" t="shared" si="64" ref="K91:Q91">-K53</f>
        <v>-0.00441</v>
      </c>
      <c r="L91" s="39">
        <f t="shared" si="64"/>
        <v>-0.0101</v>
      </c>
      <c r="M91" s="39">
        <f t="shared" si="64"/>
        <v>-0.0041</v>
      </c>
      <c r="N91" s="39">
        <f t="shared" si="64"/>
        <v>-0.00893</v>
      </c>
      <c r="O91" s="39">
        <f t="shared" si="64"/>
        <v>-0.012</v>
      </c>
      <c r="P91" s="39">
        <f t="shared" si="64"/>
        <v>-0.00427</v>
      </c>
      <c r="Q91" s="40">
        <f t="shared" si="64"/>
        <v>-0.0073</v>
      </c>
      <c r="S91" s="114">
        <f t="shared" si="35"/>
        <v>-0.004551</v>
      </c>
      <c r="T91" s="114">
        <f t="shared" si="36"/>
        <v>0.0034688358277670047</v>
      </c>
      <c r="U91" s="114"/>
      <c r="V91" s="114">
        <f t="shared" si="37"/>
        <v>-0.007301666666666667</v>
      </c>
      <c r="W91" s="114">
        <f t="shared" si="38"/>
        <v>0.0034744750202968305</v>
      </c>
    </row>
    <row r="92" spans="1:17" ht="12.75">
      <c r="A92" s="32" t="str">
        <f>A54</f>
        <v>a16</v>
      </c>
      <c r="B92" s="20"/>
      <c r="C92" s="20"/>
      <c r="D92" s="20"/>
      <c r="E92" s="20"/>
      <c r="F92" s="20"/>
      <c r="G92" s="20"/>
      <c r="H92" s="40"/>
      <c r="I92" s="41"/>
      <c r="J92" s="42" t="str">
        <f>J54</f>
        <v>a16</v>
      </c>
      <c r="K92" s="20"/>
      <c r="L92" s="20"/>
      <c r="M92" s="20"/>
      <c r="N92" s="20"/>
      <c r="O92" s="20"/>
      <c r="P92" s="20"/>
      <c r="Q92" s="40"/>
    </row>
    <row r="93" spans="1:17" ht="13.5" thickBot="1">
      <c r="A93" s="43" t="str">
        <f t="shared" si="30"/>
        <v>a17</v>
      </c>
      <c r="B93" s="20"/>
      <c r="C93" s="20"/>
      <c r="D93" s="20"/>
      <c r="E93" s="20"/>
      <c r="F93" s="20"/>
      <c r="G93" s="20"/>
      <c r="H93" s="40"/>
      <c r="I93" s="41"/>
      <c r="J93" s="45" t="str">
        <f>J55</f>
        <v>a17</v>
      </c>
      <c r="K93" s="20"/>
      <c r="L93" s="20"/>
      <c r="M93" s="20"/>
      <c r="N93" s="20"/>
      <c r="O93" s="20"/>
      <c r="P93" s="20"/>
      <c r="Q93" s="44"/>
    </row>
  </sheetData>
  <mergeCells count="102">
    <mergeCell ref="S19:T19"/>
    <mergeCell ref="V19:W19"/>
    <mergeCell ref="M17:N17"/>
    <mergeCell ref="O17:Q17"/>
    <mergeCell ref="R17:T17"/>
    <mergeCell ref="U17:W17"/>
    <mergeCell ref="O15:Q15"/>
    <mergeCell ref="R15:T15"/>
    <mergeCell ref="U15:W15"/>
    <mergeCell ref="M16:N16"/>
    <mergeCell ref="O16:Q16"/>
    <mergeCell ref="R16:T16"/>
    <mergeCell ref="U16:W16"/>
    <mergeCell ref="M15:N15"/>
    <mergeCell ref="U12:W12"/>
    <mergeCell ref="M13:N13"/>
    <mergeCell ref="O13:Q13"/>
    <mergeCell ref="R13:T13"/>
    <mergeCell ref="U13:W13"/>
    <mergeCell ref="M11:N11"/>
    <mergeCell ref="O11:Q11"/>
    <mergeCell ref="R11:T11"/>
    <mergeCell ref="U11:W11"/>
    <mergeCell ref="I9:K9"/>
    <mergeCell ref="A10:B10"/>
    <mergeCell ref="A14:B14"/>
    <mergeCell ref="I11:K11"/>
    <mergeCell ref="I12:K12"/>
    <mergeCell ref="F13:H13"/>
    <mergeCell ref="I13:K13"/>
    <mergeCell ref="F11:H11"/>
    <mergeCell ref="C9:E9"/>
    <mergeCell ref="C5:E5"/>
    <mergeCell ref="I10:K10"/>
    <mergeCell ref="C14:E14"/>
    <mergeCell ref="C10:E10"/>
    <mergeCell ref="C12:E12"/>
    <mergeCell ref="F10:H10"/>
    <mergeCell ref="C11:E11"/>
    <mergeCell ref="A8:K8"/>
    <mergeCell ref="A9:B9"/>
    <mergeCell ref="C13:E13"/>
    <mergeCell ref="F5:H5"/>
    <mergeCell ref="F6:H6"/>
    <mergeCell ref="I6:K6"/>
    <mergeCell ref="I5:K5"/>
    <mergeCell ref="U14:W14"/>
    <mergeCell ref="F12:H12"/>
    <mergeCell ref="F14:H14"/>
    <mergeCell ref="I14:K14"/>
    <mergeCell ref="M14:N14"/>
    <mergeCell ref="O14:Q14"/>
    <mergeCell ref="R14:T14"/>
    <mergeCell ref="M12:N12"/>
    <mergeCell ref="O12:Q12"/>
    <mergeCell ref="R12:T12"/>
    <mergeCell ref="I17:K17"/>
    <mergeCell ref="I15:K15"/>
    <mergeCell ref="A16:B16"/>
    <mergeCell ref="A17:B17"/>
    <mergeCell ref="C16:E16"/>
    <mergeCell ref="F15:H15"/>
    <mergeCell ref="A15:B15"/>
    <mergeCell ref="A6:B6"/>
    <mergeCell ref="F17:H17"/>
    <mergeCell ref="F9:H9"/>
    <mergeCell ref="A12:B12"/>
    <mergeCell ref="A11:B11"/>
    <mergeCell ref="C17:E17"/>
    <mergeCell ref="C15:E15"/>
    <mergeCell ref="A5:B5"/>
    <mergeCell ref="A13:B13"/>
    <mergeCell ref="U9:W9"/>
    <mergeCell ref="O9:Q9"/>
    <mergeCell ref="M9:N9"/>
    <mergeCell ref="M10:N10"/>
    <mergeCell ref="O10:Q10"/>
    <mergeCell ref="R10:T10"/>
    <mergeCell ref="U10:W10"/>
    <mergeCell ref="C6:E6"/>
    <mergeCell ref="A1:B1"/>
    <mergeCell ref="A2:B2"/>
    <mergeCell ref="A4:B4"/>
    <mergeCell ref="A3:B3"/>
    <mergeCell ref="C1:K1"/>
    <mergeCell ref="C2:E2"/>
    <mergeCell ref="C4:E4"/>
    <mergeCell ref="I2:K2"/>
    <mergeCell ref="F2:H2"/>
    <mergeCell ref="C3:K3"/>
    <mergeCell ref="F4:H4"/>
    <mergeCell ref="I4:K4"/>
    <mergeCell ref="A18:H18"/>
    <mergeCell ref="J18:Q18"/>
    <mergeCell ref="M4:O4"/>
    <mergeCell ref="M5:O5"/>
    <mergeCell ref="P4:R4"/>
    <mergeCell ref="P5:R5"/>
    <mergeCell ref="F16:H16"/>
    <mergeCell ref="I16:K16"/>
    <mergeCell ref="M8:W8"/>
    <mergeCell ref="R9:T9"/>
  </mergeCells>
  <printOptions/>
  <pageMargins left="0.75" right="0.75" top="1" bottom="1" header="0.5" footer="0.5"/>
  <pageSetup fitToHeight="1" fitToWidth="1" horizontalDpi="300" verticalDpi="300" orientation="landscape" paperSize="9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W93"/>
  <sheetViews>
    <sheetView zoomScale="75" zoomScaleNormal="75" workbookViewId="0" topLeftCell="A10">
      <selection activeCell="S19" sqref="S19:W91"/>
    </sheetView>
  </sheetViews>
  <sheetFormatPr defaultColWidth="9.140625" defaultRowHeight="12.75"/>
  <cols>
    <col min="1" max="1" width="15.28125" style="1" bestFit="1" customWidth="1"/>
    <col min="2" max="2" width="9.57421875" style="1" customWidth="1"/>
    <col min="3" max="3" width="11.57421875" style="1" bestFit="1" customWidth="1"/>
    <col min="4" max="7" width="10.421875" style="1" bestFit="1" customWidth="1"/>
    <col min="8" max="8" width="9.57421875" style="1" bestFit="1" customWidth="1"/>
    <col min="9" max="12" width="10.421875" style="1" bestFit="1" customWidth="1"/>
    <col min="13" max="14" width="9.57421875" style="1" bestFit="1" customWidth="1"/>
    <col min="15" max="17" width="10.421875" style="1" bestFit="1" customWidth="1"/>
    <col min="18" max="19" width="9.57421875" style="1" bestFit="1" customWidth="1"/>
    <col min="20" max="21" width="10.421875" style="1" bestFit="1" customWidth="1"/>
    <col min="22" max="22" width="13.28125" style="1" bestFit="1" customWidth="1"/>
    <col min="23" max="23" width="9.140625" style="1" customWidth="1"/>
    <col min="24" max="24" width="15.28125" style="1" bestFit="1" customWidth="1"/>
    <col min="25" max="25" width="10.421875" style="1" bestFit="1" customWidth="1"/>
    <col min="26" max="26" width="13.8515625" style="1" bestFit="1" customWidth="1"/>
    <col min="27" max="30" width="10.421875" style="1" bestFit="1" customWidth="1"/>
    <col min="31" max="32" width="9.57421875" style="1" bestFit="1" customWidth="1"/>
    <col min="33" max="36" width="10.421875" style="1" bestFit="1" customWidth="1"/>
    <col min="37" max="37" width="9.57421875" style="1" bestFit="1" customWidth="1"/>
    <col min="38" max="44" width="10.421875" style="1" bestFit="1" customWidth="1"/>
    <col min="45" max="45" width="13.28125" style="1" bestFit="1" customWidth="1"/>
    <col min="46" max="16384" width="9.140625" style="1" customWidth="1"/>
  </cols>
  <sheetData>
    <row r="1" spans="1:11" ht="13.5" thickBot="1">
      <c r="A1" s="215" t="s">
        <v>0</v>
      </c>
      <c r="B1" s="170"/>
      <c r="C1" s="216" t="str">
        <f>C2&amp;"-0"&amp;I2&amp;"_cc.xls"</f>
        <v>HCMB__A001-02000123_cc.xls</v>
      </c>
      <c r="D1" s="216"/>
      <c r="E1" s="216"/>
      <c r="F1" s="216"/>
      <c r="G1" s="216"/>
      <c r="H1" s="216"/>
      <c r="I1" s="216"/>
      <c r="J1" s="216"/>
      <c r="K1" s="217"/>
    </row>
    <row r="2" spans="1:21" ht="12.75">
      <c r="A2" s="161" t="s">
        <v>1</v>
      </c>
      <c r="B2" s="159"/>
      <c r="C2" s="218" t="s">
        <v>2</v>
      </c>
      <c r="D2" s="218"/>
      <c r="E2" s="218"/>
      <c r="F2" s="159" t="s">
        <v>3</v>
      </c>
      <c r="G2" s="159"/>
      <c r="H2" s="159"/>
      <c r="I2" s="190">
        <v>2000123</v>
      </c>
      <c r="J2" s="190"/>
      <c r="K2" s="191"/>
      <c r="L2" s="3"/>
      <c r="N2" s="3"/>
      <c r="O2" s="3"/>
      <c r="P2" s="3"/>
      <c r="Q2" s="3"/>
      <c r="R2" s="3"/>
      <c r="S2" s="3"/>
      <c r="T2" s="4"/>
      <c r="U2" s="5" t="s">
        <v>4</v>
      </c>
    </row>
    <row r="3" spans="1:21" ht="13.5" thickBot="1">
      <c r="A3" s="161" t="s">
        <v>5</v>
      </c>
      <c r="B3" s="159"/>
      <c r="C3" s="211" t="s">
        <v>6</v>
      </c>
      <c r="D3" s="211"/>
      <c r="E3" s="211"/>
      <c r="F3" s="211"/>
      <c r="G3" s="211"/>
      <c r="H3" s="211"/>
      <c r="I3" s="211"/>
      <c r="J3" s="211"/>
      <c r="K3" s="214"/>
      <c r="L3" s="3"/>
      <c r="M3" s="3"/>
      <c r="N3" s="3"/>
      <c r="O3" s="3"/>
      <c r="P3" s="3"/>
      <c r="Q3" s="3"/>
      <c r="R3" s="3"/>
      <c r="S3" s="3"/>
      <c r="T3" s="6" t="s">
        <v>7</v>
      </c>
      <c r="U3" s="7">
        <v>1</v>
      </c>
    </row>
    <row r="4" spans="1:23" ht="12.75">
      <c r="A4" s="161" t="s">
        <v>8</v>
      </c>
      <c r="B4" s="159"/>
      <c r="C4" s="167" t="s">
        <v>9</v>
      </c>
      <c r="D4" s="167"/>
      <c r="E4" s="167"/>
      <c r="F4" s="159"/>
      <c r="G4" s="211"/>
      <c r="H4" s="211"/>
      <c r="I4" s="211"/>
      <c r="J4" s="211"/>
      <c r="K4" s="214"/>
      <c r="M4" s="207" t="s">
        <v>10</v>
      </c>
      <c r="N4" s="208"/>
      <c r="O4" s="208"/>
      <c r="P4" s="240" t="s">
        <v>114</v>
      </c>
      <c r="Q4" s="240"/>
      <c r="R4" s="241"/>
      <c r="S4" s="9"/>
      <c r="T4" s="10" t="s">
        <v>12</v>
      </c>
      <c r="U4" s="11">
        <v>1</v>
      </c>
      <c r="V4" s="9"/>
      <c r="W4" s="9"/>
    </row>
    <row r="5" spans="1:23" ht="13.5" thickBot="1">
      <c r="A5" s="161" t="s">
        <v>13</v>
      </c>
      <c r="B5" s="159"/>
      <c r="C5" s="211" t="s">
        <v>14</v>
      </c>
      <c r="D5" s="211"/>
      <c r="E5" s="211"/>
      <c r="F5" s="159" t="s">
        <v>15</v>
      </c>
      <c r="G5" s="159"/>
      <c r="H5" s="159"/>
      <c r="I5" s="167">
        <v>21</v>
      </c>
      <c r="J5" s="167"/>
      <c r="K5" s="186"/>
      <c r="M5" s="202" t="s">
        <v>16</v>
      </c>
      <c r="N5" s="203"/>
      <c r="O5" s="203"/>
      <c r="P5" s="204" t="s">
        <v>115</v>
      </c>
      <c r="Q5" s="204"/>
      <c r="R5" s="242"/>
      <c r="S5" s="9"/>
      <c r="T5" s="12" t="s">
        <v>18</v>
      </c>
      <c r="U5" s="13">
        <v>1</v>
      </c>
      <c r="V5" s="9"/>
      <c r="W5" s="9"/>
    </row>
    <row r="6" spans="1:23" ht="13.5" thickBot="1">
      <c r="A6" s="202" t="s">
        <v>19</v>
      </c>
      <c r="B6" s="203"/>
      <c r="C6" s="204"/>
      <c r="D6" s="204"/>
      <c r="E6" s="204"/>
      <c r="F6" s="203" t="s">
        <v>20</v>
      </c>
      <c r="G6" s="203"/>
      <c r="H6" s="203"/>
      <c r="I6" s="205" t="s">
        <v>113</v>
      </c>
      <c r="J6" s="205"/>
      <c r="K6" s="206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3.5" thickBo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12.75">
      <c r="A8" s="196" t="s">
        <v>21</v>
      </c>
      <c r="B8" s="197"/>
      <c r="C8" s="197"/>
      <c r="D8" s="197"/>
      <c r="E8" s="197"/>
      <c r="F8" s="197"/>
      <c r="G8" s="197"/>
      <c r="H8" s="197"/>
      <c r="I8" s="197"/>
      <c r="J8" s="197"/>
      <c r="K8" s="198"/>
      <c r="M8" s="196" t="s">
        <v>22</v>
      </c>
      <c r="N8" s="197"/>
      <c r="O8" s="197"/>
      <c r="P8" s="197"/>
      <c r="Q8" s="197"/>
      <c r="R8" s="197"/>
      <c r="S8" s="197"/>
      <c r="T8" s="197"/>
      <c r="U8" s="197"/>
      <c r="V8" s="197"/>
      <c r="W8" s="198"/>
    </row>
    <row r="9" spans="1:23" ht="12.75">
      <c r="A9" s="188" t="s">
        <v>23</v>
      </c>
      <c r="B9" s="189"/>
      <c r="C9" s="199">
        <v>0</v>
      </c>
      <c r="D9" s="200"/>
      <c r="E9" s="200"/>
      <c r="F9" s="189" t="s">
        <v>24</v>
      </c>
      <c r="G9" s="189"/>
      <c r="H9" s="189"/>
      <c r="I9" s="201">
        <v>0</v>
      </c>
      <c r="J9" s="190"/>
      <c r="K9" s="191"/>
      <c r="M9" s="188" t="s">
        <v>23</v>
      </c>
      <c r="N9" s="189"/>
      <c r="O9" s="199" t="s">
        <v>25</v>
      </c>
      <c r="P9" s="200"/>
      <c r="Q9" s="200"/>
      <c r="R9" s="189" t="s">
        <v>24</v>
      </c>
      <c r="S9" s="189"/>
      <c r="T9" s="189"/>
      <c r="U9" s="201" t="s">
        <v>25</v>
      </c>
      <c r="V9" s="190"/>
      <c r="W9" s="191"/>
    </row>
    <row r="10" spans="1:23" ht="12.75">
      <c r="A10" s="188" t="s">
        <v>26</v>
      </c>
      <c r="B10" s="189"/>
      <c r="C10" s="190"/>
      <c r="D10" s="190"/>
      <c r="E10" s="190"/>
      <c r="F10" s="189"/>
      <c r="G10" s="189"/>
      <c r="H10" s="189"/>
      <c r="I10" s="193"/>
      <c r="J10" s="194"/>
      <c r="K10" s="195"/>
      <c r="M10" s="188" t="s">
        <v>26</v>
      </c>
      <c r="N10" s="189"/>
      <c r="O10" s="190" t="s">
        <v>25</v>
      </c>
      <c r="P10" s="190"/>
      <c r="Q10" s="190"/>
      <c r="R10" s="189"/>
      <c r="S10" s="189"/>
      <c r="T10" s="189"/>
      <c r="U10" s="192"/>
      <c r="V10" s="167"/>
      <c r="W10" s="186"/>
    </row>
    <row r="11" spans="1:23" ht="12.75">
      <c r="A11" s="161" t="s">
        <v>27</v>
      </c>
      <c r="B11" s="159"/>
      <c r="C11" s="167">
        <v>0.7499</v>
      </c>
      <c r="D11" s="167"/>
      <c r="E11" s="167"/>
      <c r="F11" s="159" t="s">
        <v>28</v>
      </c>
      <c r="G11" s="159"/>
      <c r="H11" s="159"/>
      <c r="I11" s="190"/>
      <c r="J11" s="190"/>
      <c r="K11" s="191"/>
      <c r="M11" s="188" t="s">
        <v>27</v>
      </c>
      <c r="N11" s="189"/>
      <c r="O11" s="167">
        <v>0.7499</v>
      </c>
      <c r="P11" s="167"/>
      <c r="Q11" s="167"/>
      <c r="R11" s="189" t="s">
        <v>28</v>
      </c>
      <c r="S11" s="189"/>
      <c r="T11" s="189"/>
      <c r="U11" s="190" t="s">
        <v>25</v>
      </c>
      <c r="V11" s="190"/>
      <c r="W11" s="191"/>
    </row>
    <row r="12" spans="1:23" ht="12.75">
      <c r="A12" s="161" t="s">
        <v>29</v>
      </c>
      <c r="B12" s="159"/>
      <c r="C12" s="187">
        <v>0</v>
      </c>
      <c r="D12" s="187"/>
      <c r="E12" s="187"/>
      <c r="F12" s="159" t="s">
        <v>30</v>
      </c>
      <c r="G12" s="159"/>
      <c r="H12" s="159"/>
      <c r="I12" s="167" t="s">
        <v>31</v>
      </c>
      <c r="J12" s="167"/>
      <c r="K12" s="186"/>
      <c r="M12" s="161" t="s">
        <v>29</v>
      </c>
      <c r="N12" s="159"/>
      <c r="O12" s="187">
        <v>10</v>
      </c>
      <c r="P12" s="187"/>
      <c r="Q12" s="187"/>
      <c r="R12" s="159" t="s">
        <v>30</v>
      </c>
      <c r="S12" s="159"/>
      <c r="T12" s="159"/>
      <c r="U12" s="167" t="s">
        <v>31</v>
      </c>
      <c r="V12" s="167"/>
      <c r="W12" s="186"/>
    </row>
    <row r="13" spans="1:23" ht="12.75">
      <c r="A13" s="161" t="s">
        <v>32</v>
      </c>
      <c r="B13" s="159"/>
      <c r="C13" s="167"/>
      <c r="D13" s="167"/>
      <c r="E13" s="167"/>
      <c r="F13" s="159" t="s">
        <v>33</v>
      </c>
      <c r="G13" s="159"/>
      <c r="H13" s="159"/>
      <c r="I13" s="167"/>
      <c r="J13" s="167"/>
      <c r="K13" s="186"/>
      <c r="M13" s="161" t="s">
        <v>32</v>
      </c>
      <c r="N13" s="159"/>
      <c r="O13" s="167">
        <v>20</v>
      </c>
      <c r="P13" s="167"/>
      <c r="Q13" s="167"/>
      <c r="R13" s="159" t="s">
        <v>33</v>
      </c>
      <c r="S13" s="159"/>
      <c r="T13" s="159"/>
      <c r="U13" s="167" t="s">
        <v>34</v>
      </c>
      <c r="V13" s="167"/>
      <c r="W13" s="186"/>
    </row>
    <row r="14" spans="1:23" ht="12.75">
      <c r="A14" s="181" t="s">
        <v>35</v>
      </c>
      <c r="B14" s="182"/>
      <c r="C14" s="183"/>
      <c r="D14" s="184"/>
      <c r="E14" s="184"/>
      <c r="F14" s="182" t="s">
        <v>36</v>
      </c>
      <c r="G14" s="182"/>
      <c r="H14" s="182"/>
      <c r="I14" s="184"/>
      <c r="J14" s="184"/>
      <c r="K14" s="185"/>
      <c r="M14" s="181" t="s">
        <v>35</v>
      </c>
      <c r="N14" s="182"/>
      <c r="O14" s="183">
        <v>0.5</v>
      </c>
      <c r="P14" s="184"/>
      <c r="Q14" s="184"/>
      <c r="R14" s="182" t="s">
        <v>36</v>
      </c>
      <c r="S14" s="182"/>
      <c r="T14" s="182"/>
      <c r="U14" s="184" t="s">
        <v>37</v>
      </c>
      <c r="V14" s="184"/>
      <c r="W14" s="185"/>
    </row>
    <row r="15" spans="1:23" ht="12.75">
      <c r="A15" s="177" t="s">
        <v>38</v>
      </c>
      <c r="B15" s="178"/>
      <c r="C15" s="179">
        <f>H56</f>
        <v>0.000264</v>
      </c>
      <c r="D15" s="179"/>
      <c r="E15" s="179"/>
      <c r="F15" s="178" t="s">
        <v>39</v>
      </c>
      <c r="G15" s="178"/>
      <c r="H15" s="178"/>
      <c r="I15" s="179">
        <f>H57</f>
        <v>0.000518</v>
      </c>
      <c r="J15" s="179"/>
      <c r="K15" s="180"/>
      <c r="M15" s="177" t="s">
        <v>38</v>
      </c>
      <c r="N15" s="178"/>
      <c r="O15" s="179">
        <f>Q56</f>
        <v>0.000347</v>
      </c>
      <c r="P15" s="179"/>
      <c r="Q15" s="179"/>
      <c r="R15" s="178" t="s">
        <v>39</v>
      </c>
      <c r="S15" s="178"/>
      <c r="T15" s="178"/>
      <c r="U15" s="179">
        <f>Q57</f>
        <v>0.000629</v>
      </c>
      <c r="V15" s="179"/>
      <c r="W15" s="180"/>
    </row>
    <row r="16" spans="1:23" ht="12.75">
      <c r="A16" s="161" t="s">
        <v>40</v>
      </c>
      <c r="B16" s="159"/>
      <c r="C16" s="160" t="e">
        <f>#REF!</f>
        <v>#REF!</v>
      </c>
      <c r="D16" s="160"/>
      <c r="E16" s="160"/>
      <c r="F16" s="159" t="s">
        <v>41</v>
      </c>
      <c r="G16" s="159"/>
      <c r="H16" s="159"/>
      <c r="I16" s="175" t="e">
        <f>#REF!</f>
        <v>#REF!</v>
      </c>
      <c r="J16" s="175"/>
      <c r="K16" s="176"/>
      <c r="M16" s="161" t="s">
        <v>40</v>
      </c>
      <c r="N16" s="159"/>
      <c r="O16" s="160" t="e">
        <f>#REF!</f>
        <v>#REF!</v>
      </c>
      <c r="P16" s="160"/>
      <c r="Q16" s="160"/>
      <c r="R16" s="159" t="s">
        <v>41</v>
      </c>
      <c r="S16" s="159"/>
      <c r="T16" s="159"/>
      <c r="U16" s="175" t="e">
        <f>#REF!</f>
        <v>#REF!</v>
      </c>
      <c r="V16" s="175"/>
      <c r="W16" s="176"/>
    </row>
    <row r="17" spans="1:23" ht="13.5" thickBot="1">
      <c r="A17" s="246" t="s">
        <v>42</v>
      </c>
      <c r="B17" s="165"/>
      <c r="C17" s="243">
        <f>H20</f>
        <v>-8.690202</v>
      </c>
      <c r="D17" s="243"/>
      <c r="E17" s="243"/>
      <c r="F17" s="165" t="s">
        <v>43</v>
      </c>
      <c r="G17" s="165"/>
      <c r="H17" s="165"/>
      <c r="I17" s="244">
        <f>H19</f>
        <v>0.024802</v>
      </c>
      <c r="J17" s="244"/>
      <c r="K17" s="245"/>
      <c r="M17" s="246" t="s">
        <v>42</v>
      </c>
      <c r="N17" s="165"/>
      <c r="O17" s="243">
        <f>Q20</f>
        <v>-8.347511</v>
      </c>
      <c r="P17" s="243"/>
      <c r="Q17" s="243"/>
      <c r="R17" s="165" t="s">
        <v>43</v>
      </c>
      <c r="S17" s="165"/>
      <c r="T17" s="165"/>
      <c r="U17" s="244">
        <f>Q19</f>
        <v>0.024786</v>
      </c>
      <c r="V17" s="244"/>
      <c r="W17" s="245"/>
    </row>
    <row r="18" spans="1:17" ht="13.5" thickBot="1">
      <c r="A18" s="164" t="s">
        <v>21</v>
      </c>
      <c r="B18" s="164"/>
      <c r="C18" s="164"/>
      <c r="D18" s="164"/>
      <c r="E18" s="164"/>
      <c r="F18" s="164"/>
      <c r="G18" s="164"/>
      <c r="H18" s="164"/>
      <c r="J18" s="165" t="s">
        <v>127</v>
      </c>
      <c r="K18" s="165"/>
      <c r="L18" s="165"/>
      <c r="M18" s="165"/>
      <c r="N18" s="165"/>
      <c r="O18" s="165"/>
      <c r="P18" s="165"/>
      <c r="Q18" s="165"/>
    </row>
    <row r="19" spans="1:23" ht="12.75">
      <c r="A19" s="14" t="s">
        <v>48</v>
      </c>
      <c r="B19" s="16">
        <v>0.005518</v>
      </c>
      <c r="C19" s="16">
        <v>0.005511</v>
      </c>
      <c r="D19" s="17">
        <v>0.005505</v>
      </c>
      <c r="E19" s="17">
        <v>0.005507</v>
      </c>
      <c r="F19" s="17">
        <v>0.005512</v>
      </c>
      <c r="G19" s="17">
        <v>0.00552</v>
      </c>
      <c r="H19" s="19">
        <v>0.024802</v>
      </c>
      <c r="I19" s="20"/>
      <c r="J19" s="14" t="s">
        <v>48</v>
      </c>
      <c r="K19" s="17">
        <v>0.005515</v>
      </c>
      <c r="L19" s="17">
        <v>0.005508</v>
      </c>
      <c r="M19" s="17">
        <v>0.005502</v>
      </c>
      <c r="N19" s="17">
        <v>0.005503</v>
      </c>
      <c r="O19" s="17">
        <v>0.005509</v>
      </c>
      <c r="P19" s="17">
        <v>0.005517</v>
      </c>
      <c r="Q19" s="18">
        <v>0.024786</v>
      </c>
      <c r="S19" s="211" t="s">
        <v>21</v>
      </c>
      <c r="T19" s="211"/>
      <c r="V19" s="211" t="s">
        <v>22</v>
      </c>
      <c r="W19" s="211"/>
    </row>
    <row r="20" spans="1:17" ht="13.5" thickBot="1">
      <c r="A20" s="21" t="s">
        <v>49</v>
      </c>
      <c r="B20" s="22">
        <v>-0.665389</v>
      </c>
      <c r="C20" s="22">
        <v>0.803367</v>
      </c>
      <c r="D20" s="23">
        <v>0.392956</v>
      </c>
      <c r="E20" s="23">
        <v>-0.695551</v>
      </c>
      <c r="F20" s="23">
        <v>0.056496</v>
      </c>
      <c r="G20" s="23">
        <v>0.153244</v>
      </c>
      <c r="H20" s="25">
        <v>-8.690202</v>
      </c>
      <c r="I20" s="20"/>
      <c r="J20" s="26" t="s">
        <v>49</v>
      </c>
      <c r="K20" s="23">
        <v>0.337858</v>
      </c>
      <c r="L20" s="23">
        <v>0.122179</v>
      </c>
      <c r="M20" s="23">
        <v>-0.706847</v>
      </c>
      <c r="N20" s="23">
        <v>0.593221</v>
      </c>
      <c r="O20" s="23">
        <v>-0.247621</v>
      </c>
      <c r="P20" s="23">
        <v>-0.104229</v>
      </c>
      <c r="Q20" s="24">
        <v>-8.347511</v>
      </c>
    </row>
    <row r="21" spans="1:17" ht="13.5" thickBot="1">
      <c r="A21" s="27" t="s">
        <v>50</v>
      </c>
      <c r="B21" s="28" t="s">
        <v>53</v>
      </c>
      <c r="C21" s="28" t="s">
        <v>56</v>
      </c>
      <c r="D21" s="29" t="s">
        <v>59</v>
      </c>
      <c r="E21" s="29" t="s">
        <v>62</v>
      </c>
      <c r="F21" s="29" t="s">
        <v>65</v>
      </c>
      <c r="G21" s="29" t="s">
        <v>68</v>
      </c>
      <c r="H21" s="30"/>
      <c r="J21" s="27" t="s">
        <v>50</v>
      </c>
      <c r="K21" s="29" t="s">
        <v>53</v>
      </c>
      <c r="L21" s="29" t="s">
        <v>56</v>
      </c>
      <c r="M21" s="29" t="s">
        <v>59</v>
      </c>
      <c r="N21" s="29" t="s">
        <v>62</v>
      </c>
      <c r="O21" s="29" t="s">
        <v>65</v>
      </c>
      <c r="P21" s="29" t="s">
        <v>68</v>
      </c>
      <c r="Q21" s="31"/>
    </row>
    <row r="22" spans="1:23" ht="12.75">
      <c r="A22" s="32" t="s">
        <v>71</v>
      </c>
      <c r="B22" s="33">
        <v>10000</v>
      </c>
      <c r="C22" s="33">
        <v>10000</v>
      </c>
      <c r="D22" s="34">
        <v>10000</v>
      </c>
      <c r="E22" s="34">
        <v>10000</v>
      </c>
      <c r="F22" s="34">
        <v>10000</v>
      </c>
      <c r="G22" s="34">
        <v>10000</v>
      </c>
      <c r="H22" s="35">
        <v>10000</v>
      </c>
      <c r="I22" s="36"/>
      <c r="J22" s="35" t="s">
        <v>71</v>
      </c>
      <c r="K22" s="34">
        <v>10000</v>
      </c>
      <c r="L22" s="34">
        <v>10000</v>
      </c>
      <c r="M22" s="34">
        <v>10000</v>
      </c>
      <c r="N22" s="34">
        <v>10000</v>
      </c>
      <c r="O22" s="34">
        <v>10000</v>
      </c>
      <c r="P22" s="34">
        <v>10000</v>
      </c>
      <c r="Q22" s="35">
        <v>10000</v>
      </c>
      <c r="R22" s="37"/>
      <c r="S22" s="114">
        <f>AVERAGE(B22:G22)</f>
        <v>10000</v>
      </c>
      <c r="T22" s="114">
        <f>STDEV(B22:G22)</f>
        <v>0</v>
      </c>
      <c r="U22" s="114"/>
      <c r="V22" s="114">
        <f>AVERAGE(K22:P22)</f>
        <v>10000</v>
      </c>
      <c r="W22" s="114">
        <f>STDEV(K22:P22)</f>
        <v>0</v>
      </c>
    </row>
    <row r="23" spans="1:23" ht="12.75">
      <c r="A23" s="32" t="s">
        <v>72</v>
      </c>
      <c r="B23" s="38">
        <v>-3.06</v>
      </c>
      <c r="C23" s="38">
        <v>-4.55</v>
      </c>
      <c r="D23" s="39">
        <v>-2.21</v>
      </c>
      <c r="E23" s="39">
        <v>-1.59</v>
      </c>
      <c r="F23" s="39">
        <v>-3.95</v>
      </c>
      <c r="G23" s="39">
        <v>-2.17</v>
      </c>
      <c r="H23" s="40">
        <v>-2.92</v>
      </c>
      <c r="I23" s="41"/>
      <c r="J23" s="42" t="s">
        <v>72</v>
      </c>
      <c r="K23" s="39">
        <v>1.39</v>
      </c>
      <c r="L23" s="39">
        <v>0.23</v>
      </c>
      <c r="M23" s="39">
        <v>2.03</v>
      </c>
      <c r="N23" s="39">
        <v>1.7</v>
      </c>
      <c r="O23" s="39">
        <v>-1.28</v>
      </c>
      <c r="P23" s="39">
        <v>0.988</v>
      </c>
      <c r="Q23" s="40">
        <v>0.843</v>
      </c>
      <c r="S23" s="114">
        <f aca="true" t="shared" si="0" ref="S23:S36">AVERAGE(B23:G23)</f>
        <v>-2.921666666666667</v>
      </c>
      <c r="T23" s="114">
        <f aca="true" t="shared" si="1" ref="T23:T36">STDEV(B23:G23)</f>
        <v>1.146549897155229</v>
      </c>
      <c r="U23" s="114"/>
      <c r="V23" s="114">
        <f aca="true" t="shared" si="2" ref="V23:V36">AVERAGE(K23:P23)</f>
        <v>0.843</v>
      </c>
      <c r="W23" s="114">
        <f aca="true" t="shared" si="3" ref="W23:W36">STDEV(K23:P23)</f>
        <v>1.2121509806950617</v>
      </c>
    </row>
    <row r="24" spans="1:23" ht="12.75">
      <c r="A24" s="32" t="s">
        <v>73</v>
      </c>
      <c r="B24" s="38">
        <v>-12.8</v>
      </c>
      <c r="C24" s="38">
        <v>-13.5</v>
      </c>
      <c r="D24" s="39">
        <v>-13.4</v>
      </c>
      <c r="E24" s="39">
        <v>-14.1</v>
      </c>
      <c r="F24" s="39">
        <v>-13.6</v>
      </c>
      <c r="G24" s="39">
        <v>-12.8</v>
      </c>
      <c r="H24" s="40">
        <v>-13.4</v>
      </c>
      <c r="I24" s="41"/>
      <c r="J24" s="42" t="s">
        <v>73</v>
      </c>
      <c r="K24" s="39">
        <v>-11.9</v>
      </c>
      <c r="L24" s="39">
        <v>-12.7</v>
      </c>
      <c r="M24" s="39">
        <v>-12.8</v>
      </c>
      <c r="N24" s="39">
        <v>-13</v>
      </c>
      <c r="O24" s="39">
        <v>-12.2</v>
      </c>
      <c r="P24" s="39">
        <v>-11.9</v>
      </c>
      <c r="Q24" s="40">
        <v>-12.4</v>
      </c>
      <c r="S24" s="114">
        <f t="shared" si="0"/>
        <v>-13.366666666666667</v>
      </c>
      <c r="T24" s="114">
        <f t="shared" si="1"/>
        <v>0.5006662228138283</v>
      </c>
      <c r="U24" s="114"/>
      <c r="V24" s="114">
        <f t="shared" si="2"/>
        <v>-12.41666666666667</v>
      </c>
      <c r="W24" s="114">
        <f t="shared" si="3"/>
        <v>0.47923550230194156</v>
      </c>
    </row>
    <row r="25" spans="1:23" ht="12.75">
      <c r="A25" s="32" t="s">
        <v>74</v>
      </c>
      <c r="B25" s="39">
        <v>0.0812</v>
      </c>
      <c r="C25" s="39">
        <v>0.23</v>
      </c>
      <c r="D25" s="39">
        <v>0.251</v>
      </c>
      <c r="E25" s="39">
        <v>0.0629</v>
      </c>
      <c r="F25" s="39">
        <v>0.0802</v>
      </c>
      <c r="G25" s="39">
        <v>-0.00171</v>
      </c>
      <c r="H25" s="40">
        <v>0.117</v>
      </c>
      <c r="I25" s="41"/>
      <c r="J25" s="42" t="s">
        <v>74</v>
      </c>
      <c r="K25" s="39">
        <v>-0.017</v>
      </c>
      <c r="L25" s="39">
        <v>-0.231</v>
      </c>
      <c r="M25" s="39">
        <v>-0.127</v>
      </c>
      <c r="N25" s="39">
        <v>0.0779</v>
      </c>
      <c r="O25" s="39">
        <v>0.00404</v>
      </c>
      <c r="P25" s="39">
        <v>-0.0996</v>
      </c>
      <c r="Q25" s="40">
        <v>-0.0655</v>
      </c>
      <c r="S25" s="114">
        <f t="shared" si="0"/>
        <v>0.11726500000000001</v>
      </c>
      <c r="T25" s="114">
        <f t="shared" si="1"/>
        <v>0.10037861599962414</v>
      </c>
      <c r="U25" s="114"/>
      <c r="V25" s="114">
        <f t="shared" si="2"/>
        <v>-0.06544333333333334</v>
      </c>
      <c r="W25" s="114">
        <f t="shared" si="3"/>
        <v>0.10962382253263506</v>
      </c>
    </row>
    <row r="26" spans="1:23" ht="12.75">
      <c r="A26" s="32" t="s">
        <v>75</v>
      </c>
      <c r="B26" s="39">
        <v>-0.488</v>
      </c>
      <c r="C26" s="39">
        <v>-0.34</v>
      </c>
      <c r="D26" s="39">
        <v>-0.419</v>
      </c>
      <c r="E26" s="39">
        <v>-0.336</v>
      </c>
      <c r="F26" s="39">
        <v>-0.212</v>
      </c>
      <c r="G26" s="39">
        <v>-0.408</v>
      </c>
      <c r="H26" s="40">
        <v>-0.367</v>
      </c>
      <c r="I26" s="41"/>
      <c r="J26" s="42" t="s">
        <v>75</v>
      </c>
      <c r="K26" s="39">
        <v>0.0859</v>
      </c>
      <c r="L26" s="39">
        <v>0.097</v>
      </c>
      <c r="M26" s="39">
        <v>-0.0775</v>
      </c>
      <c r="N26" s="39">
        <v>0.238</v>
      </c>
      <c r="O26" s="39">
        <v>0.128</v>
      </c>
      <c r="P26" s="39">
        <v>0.109</v>
      </c>
      <c r="Q26" s="40">
        <v>0.0967</v>
      </c>
      <c r="S26" s="114">
        <f t="shared" si="0"/>
        <v>-0.3671666666666667</v>
      </c>
      <c r="T26" s="114">
        <f t="shared" si="1"/>
        <v>0.0945947496781222</v>
      </c>
      <c r="U26" s="114"/>
      <c r="V26" s="114">
        <f t="shared" si="2"/>
        <v>0.09673333333333334</v>
      </c>
      <c r="W26" s="114">
        <f t="shared" si="3"/>
        <v>0.10154706626321935</v>
      </c>
    </row>
    <row r="27" spans="1:23" ht="12.75">
      <c r="A27" s="32" t="s">
        <v>76</v>
      </c>
      <c r="B27" s="39">
        <v>-0.00926</v>
      </c>
      <c r="C27" s="39">
        <v>0.0356</v>
      </c>
      <c r="D27" s="39">
        <v>0.0423</v>
      </c>
      <c r="E27" s="39">
        <v>0.102</v>
      </c>
      <c r="F27" s="39">
        <v>-0.0332</v>
      </c>
      <c r="G27" s="39">
        <v>-0.0661</v>
      </c>
      <c r="H27" s="40">
        <v>0.0118</v>
      </c>
      <c r="I27" s="41"/>
      <c r="J27" s="42" t="s">
        <v>76</v>
      </c>
      <c r="K27" s="39">
        <v>-0.0395</v>
      </c>
      <c r="L27" s="39">
        <v>-0.032</v>
      </c>
      <c r="M27" s="39">
        <v>0.00355</v>
      </c>
      <c r="N27" s="39">
        <v>0.00534</v>
      </c>
      <c r="O27" s="39">
        <v>0.0572</v>
      </c>
      <c r="P27" s="39">
        <v>-0.0742</v>
      </c>
      <c r="Q27" s="40">
        <v>-0.0133</v>
      </c>
      <c r="S27" s="114">
        <f t="shared" si="0"/>
        <v>0.01189</v>
      </c>
      <c r="T27" s="114">
        <f t="shared" si="1"/>
        <v>0.06028202883115332</v>
      </c>
      <c r="U27" s="114"/>
      <c r="V27" s="114">
        <f t="shared" si="2"/>
        <v>-0.013268333333333335</v>
      </c>
      <c r="W27" s="114">
        <f t="shared" si="3"/>
        <v>0.045489682529851395</v>
      </c>
    </row>
    <row r="28" spans="1:23" ht="12.75">
      <c r="A28" s="32" t="s">
        <v>77</v>
      </c>
      <c r="B28" s="39">
        <v>0.87</v>
      </c>
      <c r="C28" s="39">
        <v>0.779</v>
      </c>
      <c r="D28" s="39">
        <v>0.841</v>
      </c>
      <c r="E28" s="39">
        <v>0.818</v>
      </c>
      <c r="F28" s="39">
        <v>0.74</v>
      </c>
      <c r="G28" s="39">
        <v>0.803</v>
      </c>
      <c r="H28" s="40">
        <v>0.808</v>
      </c>
      <c r="I28" s="41"/>
      <c r="J28" s="42" t="s">
        <v>77</v>
      </c>
      <c r="K28" s="39">
        <v>0.862</v>
      </c>
      <c r="L28" s="39">
        <v>0.849</v>
      </c>
      <c r="M28" s="39">
        <v>0.854</v>
      </c>
      <c r="N28" s="39">
        <v>0.819</v>
      </c>
      <c r="O28" s="39">
        <v>0.808</v>
      </c>
      <c r="P28" s="39">
        <v>0.868</v>
      </c>
      <c r="Q28" s="40">
        <v>0.843</v>
      </c>
      <c r="S28" s="114">
        <f t="shared" si="0"/>
        <v>0.8085</v>
      </c>
      <c r="T28" s="114">
        <f t="shared" si="1"/>
        <v>0.04587264980356006</v>
      </c>
      <c r="U28" s="114"/>
      <c r="V28" s="114">
        <f t="shared" si="2"/>
        <v>0.8433333333333334</v>
      </c>
      <c r="W28" s="114">
        <f t="shared" si="3"/>
        <v>0.024262453846767566</v>
      </c>
    </row>
    <row r="29" spans="1:23" ht="12.75">
      <c r="A29" s="32" t="s">
        <v>78</v>
      </c>
      <c r="B29" s="39">
        <v>0.0238</v>
      </c>
      <c r="C29" s="39">
        <v>0.0373</v>
      </c>
      <c r="D29" s="39">
        <v>0.0325</v>
      </c>
      <c r="E29" s="39">
        <v>0.0452</v>
      </c>
      <c r="F29" s="39">
        <v>-0.00684</v>
      </c>
      <c r="G29" s="39">
        <v>-0.00511</v>
      </c>
      <c r="H29" s="40">
        <v>0.0211</v>
      </c>
      <c r="I29" s="41"/>
      <c r="J29" s="42" t="s">
        <v>78</v>
      </c>
      <c r="K29" s="39">
        <v>-0.0647</v>
      </c>
      <c r="L29" s="39">
        <v>-0.0603</v>
      </c>
      <c r="M29" s="39">
        <v>-0.051</v>
      </c>
      <c r="N29" s="39">
        <v>-0.00809</v>
      </c>
      <c r="O29" s="39">
        <v>0.0124</v>
      </c>
      <c r="P29" s="39">
        <v>-0.00753</v>
      </c>
      <c r="Q29" s="40">
        <v>-0.0299</v>
      </c>
      <c r="S29" s="114">
        <f t="shared" si="0"/>
        <v>0.021141666666666666</v>
      </c>
      <c r="T29" s="114">
        <f t="shared" si="1"/>
        <v>0.02212734635392746</v>
      </c>
      <c r="U29" s="114"/>
      <c r="V29" s="114">
        <f t="shared" si="2"/>
        <v>-0.029869999999999997</v>
      </c>
      <c r="W29" s="114">
        <f t="shared" si="3"/>
        <v>0.032697974249179404</v>
      </c>
    </row>
    <row r="30" spans="1:23" ht="12.75">
      <c r="A30" s="32" t="s">
        <v>79</v>
      </c>
      <c r="B30" s="39">
        <v>0.367</v>
      </c>
      <c r="C30" s="39">
        <v>0.343</v>
      </c>
      <c r="D30" s="39">
        <v>0.355</v>
      </c>
      <c r="E30" s="39">
        <v>0.36</v>
      </c>
      <c r="F30" s="39">
        <v>0.369</v>
      </c>
      <c r="G30" s="39">
        <v>0.369</v>
      </c>
      <c r="H30" s="40">
        <v>0.361</v>
      </c>
      <c r="I30" s="41"/>
      <c r="J30" s="42" t="s">
        <v>79</v>
      </c>
      <c r="K30" s="39">
        <v>0.373</v>
      </c>
      <c r="L30" s="39">
        <v>0.358</v>
      </c>
      <c r="M30" s="39">
        <v>0.353</v>
      </c>
      <c r="N30" s="39">
        <v>0.366</v>
      </c>
      <c r="O30" s="39">
        <v>0.373</v>
      </c>
      <c r="P30" s="39">
        <v>0.364</v>
      </c>
      <c r="Q30" s="40">
        <v>0.364</v>
      </c>
      <c r="S30" s="114">
        <f t="shared" si="0"/>
        <v>0.3605</v>
      </c>
      <c r="T30" s="114">
        <f t="shared" si="1"/>
        <v>0.010232301793829286</v>
      </c>
      <c r="U30" s="114"/>
      <c r="V30" s="114">
        <f t="shared" si="2"/>
        <v>0.36450000000000005</v>
      </c>
      <c r="W30" s="114">
        <f t="shared" si="3"/>
        <v>0.008018728078688695</v>
      </c>
    </row>
    <row r="31" spans="1:23" ht="12.75">
      <c r="A31" s="32" t="s">
        <v>80</v>
      </c>
      <c r="B31" s="39">
        <v>0.00842</v>
      </c>
      <c r="C31" s="39">
        <v>0.0411</v>
      </c>
      <c r="D31" s="39">
        <v>0.0224</v>
      </c>
      <c r="E31" s="39">
        <v>0.0575</v>
      </c>
      <c r="F31" s="39">
        <v>-0.0666</v>
      </c>
      <c r="G31" s="39">
        <v>-0.0627</v>
      </c>
      <c r="H31" s="40">
        <v>0</v>
      </c>
      <c r="I31" s="41"/>
      <c r="J31" s="42" t="s">
        <v>80</v>
      </c>
      <c r="K31" s="39">
        <v>-0.0691</v>
      </c>
      <c r="L31" s="39">
        <v>0.00106</v>
      </c>
      <c r="M31" s="39">
        <v>-0.00347</v>
      </c>
      <c r="N31" s="39">
        <v>0.0447</v>
      </c>
      <c r="O31" s="39">
        <v>0.0608</v>
      </c>
      <c r="P31" s="39">
        <v>-0.0338</v>
      </c>
      <c r="Q31" s="40">
        <v>0</v>
      </c>
      <c r="S31" s="114">
        <f t="shared" si="0"/>
        <v>1.9999999999999185E-05</v>
      </c>
      <c r="T31" s="114">
        <f t="shared" si="1"/>
        <v>0.05279197666312562</v>
      </c>
      <c r="U31" s="114"/>
      <c r="V31" s="114">
        <f t="shared" si="2"/>
        <v>3.1666666666668265E-05</v>
      </c>
      <c r="W31" s="114">
        <f t="shared" si="3"/>
        <v>0.04821854100516384</v>
      </c>
    </row>
    <row r="32" spans="1:23" ht="12.75">
      <c r="A32" s="32" t="s">
        <v>81</v>
      </c>
      <c r="B32" s="39">
        <v>0.633</v>
      </c>
      <c r="C32" s="39">
        <v>0.639</v>
      </c>
      <c r="D32" s="39">
        <v>0.634</v>
      </c>
      <c r="E32" s="39">
        <v>0.644</v>
      </c>
      <c r="F32" s="39">
        <v>0.648</v>
      </c>
      <c r="G32" s="39">
        <v>0.634</v>
      </c>
      <c r="H32" s="40">
        <v>0.639</v>
      </c>
      <c r="I32" s="41"/>
      <c r="J32" s="42" t="s">
        <v>81</v>
      </c>
      <c r="K32" s="39">
        <v>0.626</v>
      </c>
      <c r="L32" s="39">
        <v>0.631</v>
      </c>
      <c r="M32" s="39">
        <v>0.627</v>
      </c>
      <c r="N32" s="39">
        <v>0.633</v>
      </c>
      <c r="O32" s="39">
        <v>0.636</v>
      </c>
      <c r="P32" s="39">
        <v>0.625</v>
      </c>
      <c r="Q32" s="40">
        <v>0.63</v>
      </c>
      <c r="S32" s="114">
        <f t="shared" si="0"/>
        <v>0.6386666666666667</v>
      </c>
      <c r="T32" s="114">
        <f t="shared" si="1"/>
        <v>0.006186005711814177</v>
      </c>
      <c r="U32" s="114"/>
      <c r="V32" s="114">
        <f t="shared" si="2"/>
        <v>0.6296666666666667</v>
      </c>
      <c r="W32" s="114">
        <f t="shared" si="3"/>
        <v>0.004366539438329808</v>
      </c>
    </row>
    <row r="33" spans="1:23" ht="12.75">
      <c r="A33" s="32" t="s">
        <v>82</v>
      </c>
      <c r="B33" s="39">
        <v>0.00102</v>
      </c>
      <c r="C33" s="39">
        <v>0.00516</v>
      </c>
      <c r="D33" s="39">
        <v>0.00151</v>
      </c>
      <c r="E33" s="39">
        <v>0.00406</v>
      </c>
      <c r="F33" s="39">
        <v>-0.00369</v>
      </c>
      <c r="G33" s="39">
        <v>-0.00342</v>
      </c>
      <c r="H33" s="40">
        <v>0.000773</v>
      </c>
      <c r="I33" s="41"/>
      <c r="J33" s="42" t="s">
        <v>82</v>
      </c>
      <c r="K33" s="39">
        <v>-0.00785</v>
      </c>
      <c r="L33" s="39">
        <v>-0.00399</v>
      </c>
      <c r="M33" s="39">
        <v>-0.00186</v>
      </c>
      <c r="N33" s="39">
        <v>0.00266</v>
      </c>
      <c r="O33" s="39">
        <v>0.000817</v>
      </c>
      <c r="P33" s="39">
        <v>-8.72E-07</v>
      </c>
      <c r="Q33" s="40">
        <v>-0.00171</v>
      </c>
      <c r="S33" s="114">
        <f t="shared" si="0"/>
        <v>0.0007733333333333333</v>
      </c>
      <c r="T33" s="114">
        <f t="shared" si="1"/>
        <v>0.0036919895268901657</v>
      </c>
      <c r="U33" s="114"/>
      <c r="V33" s="114">
        <f t="shared" si="2"/>
        <v>-0.001703978666666667</v>
      </c>
      <c r="W33" s="114">
        <f t="shared" si="3"/>
        <v>0.003776877810616947</v>
      </c>
    </row>
    <row r="34" spans="1:23" ht="12.75">
      <c r="A34" s="32" t="s">
        <v>83</v>
      </c>
      <c r="B34" s="39">
        <v>0.0459</v>
      </c>
      <c r="C34" s="39">
        <v>0.0421</v>
      </c>
      <c r="D34" s="39">
        <v>0.0465</v>
      </c>
      <c r="E34" s="39">
        <v>0.044</v>
      </c>
      <c r="F34" s="39">
        <v>0.041</v>
      </c>
      <c r="G34" s="39">
        <v>0.0424</v>
      </c>
      <c r="H34" s="40">
        <v>0.0437</v>
      </c>
      <c r="I34" s="41"/>
      <c r="J34" s="42" t="s">
        <v>83</v>
      </c>
      <c r="K34" s="39">
        <v>0.0435</v>
      </c>
      <c r="L34" s="39">
        <v>0.0444</v>
      </c>
      <c r="M34" s="39">
        <v>0.044</v>
      </c>
      <c r="N34" s="39">
        <v>0.0425</v>
      </c>
      <c r="O34" s="39">
        <v>0.0419</v>
      </c>
      <c r="P34" s="39">
        <v>0.0421</v>
      </c>
      <c r="Q34" s="40">
        <v>0.043</v>
      </c>
      <c r="S34" s="114">
        <f t="shared" si="0"/>
        <v>0.04365</v>
      </c>
      <c r="T34" s="114">
        <f t="shared" si="1"/>
        <v>0.00220431395223089</v>
      </c>
      <c r="U34" s="114"/>
      <c r="V34" s="114">
        <f t="shared" si="2"/>
        <v>0.04306666666666667</v>
      </c>
      <c r="W34" s="114">
        <f t="shared" si="3"/>
        <v>0.0010443498775154017</v>
      </c>
    </row>
    <row r="35" spans="1:23" ht="12.75">
      <c r="A35" s="32" t="s">
        <v>84</v>
      </c>
      <c r="B35" s="39">
        <v>0.00634</v>
      </c>
      <c r="C35" s="39">
        <v>0.00792</v>
      </c>
      <c r="D35" s="39">
        <v>0.00678</v>
      </c>
      <c r="E35" s="39">
        <v>0.0103</v>
      </c>
      <c r="F35" s="39">
        <v>0.00148</v>
      </c>
      <c r="G35" s="39">
        <v>0.0027</v>
      </c>
      <c r="H35" s="40">
        <v>0.00593</v>
      </c>
      <c r="I35" s="41"/>
      <c r="J35" s="42" t="s">
        <v>84</v>
      </c>
      <c r="K35" s="39">
        <v>0.00391</v>
      </c>
      <c r="L35" s="39">
        <v>0.0115</v>
      </c>
      <c r="M35" s="39">
        <v>0.0107</v>
      </c>
      <c r="N35" s="39">
        <v>0.0108</v>
      </c>
      <c r="O35" s="39">
        <v>0.0147</v>
      </c>
      <c r="P35" s="39">
        <v>0.00824</v>
      </c>
      <c r="Q35" s="40">
        <v>0.00996</v>
      </c>
      <c r="S35" s="114">
        <f t="shared" si="0"/>
        <v>0.005920000000000001</v>
      </c>
      <c r="T35" s="114">
        <f t="shared" si="1"/>
        <v>0.0032918809212971224</v>
      </c>
      <c r="U35" s="114"/>
      <c r="V35" s="114">
        <f t="shared" si="2"/>
        <v>0.009975</v>
      </c>
      <c r="W35" s="114">
        <f t="shared" si="3"/>
        <v>0.003623588000863233</v>
      </c>
    </row>
    <row r="36" spans="1:23" ht="12.75">
      <c r="A36" s="32" t="s">
        <v>85</v>
      </c>
      <c r="B36" s="39">
        <v>0.034</v>
      </c>
      <c r="C36" s="39">
        <v>0.0327</v>
      </c>
      <c r="D36" s="39">
        <v>0.0304</v>
      </c>
      <c r="E36" s="39">
        <v>0.0321</v>
      </c>
      <c r="F36" s="39">
        <v>0.0358</v>
      </c>
      <c r="G36" s="39">
        <v>0.0356</v>
      </c>
      <c r="H36" s="40">
        <v>0.0334</v>
      </c>
      <c r="I36" s="41"/>
      <c r="J36" s="42" t="s">
        <v>85</v>
      </c>
      <c r="K36" s="39">
        <v>0.0358</v>
      </c>
      <c r="L36" s="39">
        <v>0.0337</v>
      </c>
      <c r="M36" s="39">
        <v>0.0348</v>
      </c>
      <c r="N36" s="39">
        <v>0.0303</v>
      </c>
      <c r="O36" s="39">
        <v>0.0309</v>
      </c>
      <c r="P36" s="39">
        <v>0.0334</v>
      </c>
      <c r="Q36" s="40">
        <v>0.0332</v>
      </c>
      <c r="S36" s="114">
        <f t="shared" si="0"/>
        <v>0.033433333333333336</v>
      </c>
      <c r="T36" s="114">
        <f t="shared" si="1"/>
        <v>0.0021039645117412443</v>
      </c>
      <c r="U36" s="114"/>
      <c r="V36" s="114">
        <f t="shared" si="2"/>
        <v>0.033150000000000006</v>
      </c>
      <c r="W36" s="114">
        <f t="shared" si="3"/>
        <v>0.0021584716815375967</v>
      </c>
    </row>
    <row r="37" spans="1:17" ht="12.75">
      <c r="A37" s="32" t="s">
        <v>86</v>
      </c>
      <c r="B37" s="20"/>
      <c r="C37" s="20"/>
      <c r="D37" s="20"/>
      <c r="E37" s="20"/>
      <c r="F37" s="20"/>
      <c r="G37" s="20"/>
      <c r="H37" s="40"/>
      <c r="I37" s="41"/>
      <c r="J37" s="42" t="s">
        <v>86</v>
      </c>
      <c r="K37" s="20"/>
      <c r="L37" s="20"/>
      <c r="M37" s="20"/>
      <c r="N37" s="20"/>
      <c r="O37" s="20"/>
      <c r="P37" s="20"/>
      <c r="Q37" s="40"/>
    </row>
    <row r="38" spans="1:17" ht="13.5" thickBot="1">
      <c r="A38" s="43" t="s">
        <v>87</v>
      </c>
      <c r="B38" s="20"/>
      <c r="C38" s="20"/>
      <c r="D38" s="20"/>
      <c r="E38" s="20"/>
      <c r="F38" s="20"/>
      <c r="G38" s="20"/>
      <c r="H38" s="44"/>
      <c r="I38" s="41"/>
      <c r="J38" s="45" t="s">
        <v>87</v>
      </c>
      <c r="K38" s="23"/>
      <c r="L38" s="23"/>
      <c r="M38" s="23"/>
      <c r="N38" s="23"/>
      <c r="O38" s="23"/>
      <c r="P38" s="23"/>
      <c r="Q38" s="44"/>
    </row>
    <row r="39" spans="1:23" ht="12.75">
      <c r="A39" s="46" t="s">
        <v>88</v>
      </c>
      <c r="B39" s="47">
        <v>6.65</v>
      </c>
      <c r="C39" s="47">
        <v>-8.03</v>
      </c>
      <c r="D39" s="47">
        <v>-3.93</v>
      </c>
      <c r="E39" s="47">
        <v>6.96</v>
      </c>
      <c r="F39" s="47">
        <v>-0.565</v>
      </c>
      <c r="G39" s="47">
        <v>-1.53</v>
      </c>
      <c r="H39" s="48">
        <v>0</v>
      </c>
      <c r="I39" s="41"/>
      <c r="J39" s="42" t="s">
        <v>88</v>
      </c>
      <c r="K39" s="39">
        <v>-3.38</v>
      </c>
      <c r="L39" s="39">
        <v>-1.22</v>
      </c>
      <c r="M39" s="39">
        <v>7.07</v>
      </c>
      <c r="N39" s="39">
        <v>-5.93</v>
      </c>
      <c r="O39" s="39">
        <v>2.48</v>
      </c>
      <c r="P39" s="39">
        <v>1.04</v>
      </c>
      <c r="Q39" s="48">
        <v>0</v>
      </c>
      <c r="S39" s="114">
        <f>AVERAGE(B39:G39)</f>
        <v>-0.07416666666666645</v>
      </c>
      <c r="T39" s="114">
        <f>STDEV(B39:G39)</f>
        <v>5.919746968128508</v>
      </c>
      <c r="U39" s="114"/>
      <c r="V39" s="114">
        <f>AVERAGE(K39:P39)</f>
        <v>0.010000000000000156</v>
      </c>
      <c r="W39" s="114">
        <f>STDEV(K39:P39)</f>
        <v>4.58898681628091</v>
      </c>
    </row>
    <row r="40" spans="1:23" ht="12.75">
      <c r="A40" s="32" t="s">
        <v>89</v>
      </c>
      <c r="B40" s="39">
        <v>-1.69</v>
      </c>
      <c r="C40" s="39">
        <v>-2.66</v>
      </c>
      <c r="D40" s="39">
        <v>-2.18</v>
      </c>
      <c r="E40" s="39">
        <v>-1.56</v>
      </c>
      <c r="F40" s="39">
        <v>-1.36</v>
      </c>
      <c r="G40" s="39">
        <v>-0.424</v>
      </c>
      <c r="H40" s="40">
        <v>-1.65</v>
      </c>
      <c r="I40" s="41"/>
      <c r="J40" s="42" t="s">
        <v>89</v>
      </c>
      <c r="K40" s="39">
        <v>-0.0759</v>
      </c>
      <c r="L40" s="39">
        <v>0.253</v>
      </c>
      <c r="M40" s="39">
        <v>0.427</v>
      </c>
      <c r="N40" s="39">
        <v>1.04</v>
      </c>
      <c r="O40" s="39">
        <v>0.0682</v>
      </c>
      <c r="P40" s="39">
        <v>-0.238</v>
      </c>
      <c r="Q40" s="40">
        <v>0.246</v>
      </c>
      <c r="S40" s="114">
        <f aca="true" t="shared" si="4" ref="S40:S53">AVERAGE(B40:G40)</f>
        <v>-1.6456666666666664</v>
      </c>
      <c r="T40" s="114">
        <f aca="true" t="shared" si="5" ref="T40:T53">STDEV(B40:G40)</f>
        <v>0.761283565215135</v>
      </c>
      <c r="U40" s="114"/>
      <c r="V40" s="114">
        <f aca="true" t="shared" si="6" ref="V40:V53">AVERAGE(K40:P40)</f>
        <v>0.24571666666666667</v>
      </c>
      <c r="W40" s="114">
        <f aca="true" t="shared" si="7" ref="W40:W53">STDEV(K40:P40)</f>
        <v>0.45447419472030165</v>
      </c>
    </row>
    <row r="41" spans="1:23" ht="12.75">
      <c r="A41" s="32" t="s">
        <v>90</v>
      </c>
      <c r="B41" s="39">
        <v>-0.587</v>
      </c>
      <c r="C41" s="39">
        <v>-1.39</v>
      </c>
      <c r="D41" s="39">
        <v>-0.694</v>
      </c>
      <c r="E41" s="39">
        <v>-0.232</v>
      </c>
      <c r="F41" s="39">
        <v>0.296</v>
      </c>
      <c r="G41" s="39">
        <v>0.0302</v>
      </c>
      <c r="H41" s="40">
        <v>-0.429</v>
      </c>
      <c r="I41" s="41"/>
      <c r="J41" s="42" t="s">
        <v>90</v>
      </c>
      <c r="K41" s="39">
        <v>-1.04</v>
      </c>
      <c r="L41" s="39">
        <v>0.0682</v>
      </c>
      <c r="M41" s="39">
        <v>-0.434</v>
      </c>
      <c r="N41" s="39">
        <v>-0.856</v>
      </c>
      <c r="O41" s="39">
        <v>-0.267</v>
      </c>
      <c r="P41" s="39">
        <v>-0.587</v>
      </c>
      <c r="Q41" s="40">
        <v>-0.52</v>
      </c>
      <c r="S41" s="114">
        <f t="shared" si="4"/>
        <v>-0.4294666666666667</v>
      </c>
      <c r="T41" s="114">
        <f t="shared" si="5"/>
        <v>0.5990003895379923</v>
      </c>
      <c r="U41" s="114"/>
      <c r="V41" s="114">
        <f t="shared" si="6"/>
        <v>-0.5193</v>
      </c>
      <c r="W41" s="114">
        <f t="shared" si="7"/>
        <v>0.40128949649847545</v>
      </c>
    </row>
    <row r="42" spans="1:23" ht="12.75">
      <c r="A42" s="32" t="s">
        <v>91</v>
      </c>
      <c r="B42" s="39">
        <v>-0.206</v>
      </c>
      <c r="C42" s="39">
        <v>-0.53</v>
      </c>
      <c r="D42" s="39">
        <v>0.00131</v>
      </c>
      <c r="E42" s="39">
        <v>-0.0558</v>
      </c>
      <c r="F42" s="39">
        <v>-0.0645</v>
      </c>
      <c r="G42" s="39">
        <v>-0.0947</v>
      </c>
      <c r="H42" s="40">
        <v>-0.158</v>
      </c>
      <c r="I42" s="41"/>
      <c r="J42" s="42" t="s">
        <v>91</v>
      </c>
      <c r="K42" s="39">
        <v>0.305</v>
      </c>
      <c r="L42" s="39">
        <v>0.461</v>
      </c>
      <c r="M42" s="39">
        <v>0.258</v>
      </c>
      <c r="N42" s="39">
        <v>0.427</v>
      </c>
      <c r="O42" s="39">
        <v>0.361</v>
      </c>
      <c r="P42" s="39">
        <v>0.645</v>
      </c>
      <c r="Q42" s="40">
        <v>0.41</v>
      </c>
      <c r="S42" s="114">
        <f t="shared" si="4"/>
        <v>-0.15828166666666665</v>
      </c>
      <c r="T42" s="114">
        <f t="shared" si="5"/>
        <v>0.19455651111352368</v>
      </c>
      <c r="U42" s="114"/>
      <c r="V42" s="114">
        <f t="shared" si="6"/>
        <v>0.4095</v>
      </c>
      <c r="W42" s="114">
        <f t="shared" si="7"/>
        <v>0.137581612143484</v>
      </c>
    </row>
    <row r="43" spans="1:23" ht="12.75">
      <c r="A43" s="32" t="s">
        <v>92</v>
      </c>
      <c r="B43" s="39">
        <v>-0.26</v>
      </c>
      <c r="C43" s="39">
        <v>-0.22</v>
      </c>
      <c r="D43" s="39">
        <v>-0.0795</v>
      </c>
      <c r="E43" s="39">
        <v>-0.00515</v>
      </c>
      <c r="F43" s="39">
        <v>0.12</v>
      </c>
      <c r="G43" s="39">
        <v>0.0726</v>
      </c>
      <c r="H43" s="40">
        <v>-0.0619</v>
      </c>
      <c r="I43" s="41"/>
      <c r="J43" s="42" t="s">
        <v>92</v>
      </c>
      <c r="K43" s="39">
        <v>-0.188</v>
      </c>
      <c r="L43" s="39">
        <v>-0.133</v>
      </c>
      <c r="M43" s="39">
        <v>-0.067</v>
      </c>
      <c r="N43" s="39">
        <v>-0.233</v>
      </c>
      <c r="O43" s="39">
        <v>0.0501</v>
      </c>
      <c r="P43" s="39">
        <v>-0.0605</v>
      </c>
      <c r="Q43" s="40">
        <v>-0.105</v>
      </c>
      <c r="S43" s="114">
        <f t="shared" si="4"/>
        <v>-0.06200833333333333</v>
      </c>
      <c r="T43" s="114">
        <f t="shared" si="5"/>
        <v>0.1542383428874502</v>
      </c>
      <c r="U43" s="114"/>
      <c r="V43" s="114">
        <f t="shared" si="6"/>
        <v>-0.10523333333333333</v>
      </c>
      <c r="W43" s="114">
        <f t="shared" si="7"/>
        <v>0.10152530062337502</v>
      </c>
    </row>
    <row r="44" spans="1:23" ht="12.75">
      <c r="A44" s="32" t="s">
        <v>93</v>
      </c>
      <c r="B44" s="39">
        <v>0.000705</v>
      </c>
      <c r="C44" s="39">
        <v>0.0528</v>
      </c>
      <c r="D44" s="39">
        <v>0.00309</v>
      </c>
      <c r="E44" s="39">
        <v>-0.0636</v>
      </c>
      <c r="F44" s="39">
        <v>0.0173</v>
      </c>
      <c r="G44" s="39">
        <v>-0.0753</v>
      </c>
      <c r="H44" s="40">
        <v>-0.0108</v>
      </c>
      <c r="I44" s="41"/>
      <c r="J44" s="42" t="s">
        <v>93</v>
      </c>
      <c r="K44" s="39">
        <v>-0.12</v>
      </c>
      <c r="L44" s="39">
        <v>-0.112</v>
      </c>
      <c r="M44" s="39">
        <v>-0.145</v>
      </c>
      <c r="N44" s="39">
        <v>-0.205</v>
      </c>
      <c r="O44" s="39">
        <v>-0.0376</v>
      </c>
      <c r="P44" s="39">
        <v>-0.179</v>
      </c>
      <c r="Q44" s="40">
        <v>-0.133</v>
      </c>
      <c r="S44" s="114">
        <f t="shared" si="4"/>
        <v>-0.010834166666666667</v>
      </c>
      <c r="T44" s="114">
        <f t="shared" si="5"/>
        <v>0.04920965377003446</v>
      </c>
      <c r="U44" s="114"/>
      <c r="V44" s="114">
        <f t="shared" si="6"/>
        <v>-0.1331</v>
      </c>
      <c r="W44" s="114">
        <f t="shared" si="7"/>
        <v>0.05857490930424049</v>
      </c>
    </row>
    <row r="45" spans="1:23" ht="12.75">
      <c r="A45" s="32" t="s">
        <v>94</v>
      </c>
      <c r="B45" s="39">
        <v>-0.00875</v>
      </c>
      <c r="C45" s="39">
        <v>-0.0184</v>
      </c>
      <c r="D45" s="39">
        <v>0.00777</v>
      </c>
      <c r="E45" s="39">
        <v>0.0123</v>
      </c>
      <c r="F45" s="39">
        <v>0.0603</v>
      </c>
      <c r="G45" s="39">
        <v>-0.0365</v>
      </c>
      <c r="H45" s="40">
        <v>0.00281</v>
      </c>
      <c r="I45" s="41"/>
      <c r="J45" s="42" t="s">
        <v>94</v>
      </c>
      <c r="K45" s="39">
        <v>0.0329</v>
      </c>
      <c r="L45" s="39">
        <v>0.0781</v>
      </c>
      <c r="M45" s="39">
        <v>0.0304</v>
      </c>
      <c r="N45" s="39">
        <v>0.0443</v>
      </c>
      <c r="O45" s="39">
        <v>0.0861</v>
      </c>
      <c r="P45" s="39">
        <v>0.0578</v>
      </c>
      <c r="Q45" s="40">
        <v>0.0549</v>
      </c>
      <c r="S45" s="114">
        <f t="shared" si="4"/>
        <v>0.0027866666666666665</v>
      </c>
      <c r="T45" s="114">
        <f t="shared" si="5"/>
        <v>0.033312257003491476</v>
      </c>
      <c r="U45" s="114"/>
      <c r="V45" s="114">
        <f t="shared" si="6"/>
        <v>0.054933333333333334</v>
      </c>
      <c r="W45" s="114">
        <f t="shared" si="7"/>
        <v>0.023309626051626536</v>
      </c>
    </row>
    <row r="46" spans="1:23" ht="12.75">
      <c r="A46" s="32" t="s">
        <v>95</v>
      </c>
      <c r="B46" s="39">
        <v>-0.0273</v>
      </c>
      <c r="C46" s="39">
        <v>0.0194</v>
      </c>
      <c r="D46" s="39">
        <v>0.0293</v>
      </c>
      <c r="E46" s="39">
        <v>0.00309</v>
      </c>
      <c r="F46" s="39">
        <v>0.00411</v>
      </c>
      <c r="G46" s="39">
        <v>-0.00548</v>
      </c>
      <c r="H46" s="40">
        <v>0.00384</v>
      </c>
      <c r="I46" s="41"/>
      <c r="J46" s="42" t="s">
        <v>95</v>
      </c>
      <c r="K46" s="39">
        <v>0.0548</v>
      </c>
      <c r="L46" s="39">
        <v>0.0213</v>
      </c>
      <c r="M46" s="39">
        <v>0.0148</v>
      </c>
      <c r="N46" s="39">
        <v>0.0563</v>
      </c>
      <c r="O46" s="39">
        <v>0.0318</v>
      </c>
      <c r="P46" s="39">
        <v>0.033</v>
      </c>
      <c r="Q46" s="40">
        <v>0.0353</v>
      </c>
      <c r="S46" s="114">
        <f t="shared" si="4"/>
        <v>0.003853333333333333</v>
      </c>
      <c r="T46" s="114">
        <f t="shared" si="5"/>
        <v>0.01973586346392442</v>
      </c>
      <c r="U46" s="114"/>
      <c r="V46" s="114">
        <f t="shared" si="6"/>
        <v>0.035333333333333335</v>
      </c>
      <c r="W46" s="114">
        <f t="shared" si="7"/>
        <v>0.01705891751157344</v>
      </c>
    </row>
    <row r="47" spans="1:23" ht="12.75">
      <c r="A47" s="32" t="s">
        <v>96</v>
      </c>
      <c r="B47" s="39">
        <v>-0.0212</v>
      </c>
      <c r="C47" s="39">
        <v>0.00108</v>
      </c>
      <c r="D47" s="39">
        <v>0.00292</v>
      </c>
      <c r="E47" s="39">
        <v>-0.00436</v>
      </c>
      <c r="F47" s="39">
        <v>0.021</v>
      </c>
      <c r="G47" s="39">
        <v>0.0245</v>
      </c>
      <c r="H47" s="40">
        <v>0.00401</v>
      </c>
      <c r="I47" s="41"/>
      <c r="J47" s="42" t="s">
        <v>96</v>
      </c>
      <c r="K47" s="39">
        <v>-0.0282</v>
      </c>
      <c r="L47" s="39">
        <v>-0.0213</v>
      </c>
      <c r="M47" s="39">
        <v>0.0134</v>
      </c>
      <c r="N47" s="39">
        <v>-0.0192</v>
      </c>
      <c r="O47" s="39">
        <v>0.0138</v>
      </c>
      <c r="P47" s="39">
        <v>-0.00657</v>
      </c>
      <c r="Q47" s="40">
        <v>-0.00802</v>
      </c>
      <c r="S47" s="114">
        <f t="shared" si="4"/>
        <v>0.0039900000000000005</v>
      </c>
      <c r="T47" s="114">
        <f t="shared" si="5"/>
        <v>0.016875258812830102</v>
      </c>
      <c r="U47" s="114"/>
      <c r="V47" s="114">
        <f t="shared" si="6"/>
        <v>-0.008011666666666667</v>
      </c>
      <c r="W47" s="114">
        <f t="shared" si="7"/>
        <v>0.018141742382325538</v>
      </c>
    </row>
    <row r="48" spans="1:23" ht="12.75">
      <c r="A48" s="32" t="s">
        <v>97</v>
      </c>
      <c r="B48" s="39">
        <v>-0.0207</v>
      </c>
      <c r="C48" s="39">
        <v>0.0107</v>
      </c>
      <c r="D48" s="39">
        <v>0.0202</v>
      </c>
      <c r="E48" s="39">
        <v>-0.0111</v>
      </c>
      <c r="F48" s="39">
        <v>0.0248</v>
      </c>
      <c r="G48" s="39">
        <v>-0.0238</v>
      </c>
      <c r="H48" s="40">
        <v>0</v>
      </c>
      <c r="I48" s="41"/>
      <c r="J48" s="42" t="s">
        <v>97</v>
      </c>
      <c r="K48" s="39">
        <v>-0.0045</v>
      </c>
      <c r="L48" s="39">
        <v>-0.00519</v>
      </c>
      <c r="M48" s="39">
        <v>-0.0162</v>
      </c>
      <c r="N48" s="39">
        <v>0.0237</v>
      </c>
      <c r="O48" s="39">
        <v>-0.00281</v>
      </c>
      <c r="P48" s="39">
        <v>0.00503</v>
      </c>
      <c r="Q48" s="40">
        <v>0</v>
      </c>
      <c r="S48" s="114">
        <f t="shared" si="4"/>
        <v>1.6666666666665986E-05</v>
      </c>
      <c r="T48" s="114">
        <f t="shared" si="5"/>
        <v>0.02124009573110881</v>
      </c>
      <c r="U48" s="114"/>
      <c r="V48" s="114">
        <f t="shared" si="6"/>
        <v>4.999999999999796E-06</v>
      </c>
      <c r="W48" s="114">
        <f t="shared" si="7"/>
        <v>0.013450003345724491</v>
      </c>
    </row>
    <row r="49" spans="1:23" ht="12.75">
      <c r="A49" s="32" t="s">
        <v>98</v>
      </c>
      <c r="B49" s="39">
        <v>-0.00338</v>
      </c>
      <c r="C49" s="39">
        <v>-0.00438</v>
      </c>
      <c r="D49" s="39">
        <v>-0.00638</v>
      </c>
      <c r="E49" s="39">
        <v>-0.000755</v>
      </c>
      <c r="F49" s="39">
        <v>-0.00362</v>
      </c>
      <c r="G49" s="39">
        <v>-0.0107</v>
      </c>
      <c r="H49" s="40">
        <v>-0.00483</v>
      </c>
      <c r="I49" s="41"/>
      <c r="J49" s="42" t="s">
        <v>98</v>
      </c>
      <c r="K49" s="39">
        <v>-0.00236</v>
      </c>
      <c r="L49" s="39">
        <v>-0.000536</v>
      </c>
      <c r="M49" s="39">
        <v>-0.000968</v>
      </c>
      <c r="N49" s="39">
        <v>-0.00698</v>
      </c>
      <c r="O49" s="39">
        <v>0.00635</v>
      </c>
      <c r="P49" s="39">
        <v>0.00252</v>
      </c>
      <c r="Q49" s="40">
        <v>-0.000334</v>
      </c>
      <c r="S49" s="114">
        <f t="shared" si="4"/>
        <v>-0.004869166666666667</v>
      </c>
      <c r="T49" s="114">
        <f t="shared" si="5"/>
        <v>0.0033830436247064073</v>
      </c>
      <c r="U49" s="114"/>
      <c r="V49" s="114">
        <f t="shared" si="6"/>
        <v>-0.0003289999999999999</v>
      </c>
      <c r="W49" s="114">
        <f t="shared" si="7"/>
        <v>0.004506390440252598</v>
      </c>
    </row>
    <row r="50" spans="1:23" ht="12.75">
      <c r="A50" s="32" t="s">
        <v>99</v>
      </c>
      <c r="B50" s="39">
        <v>-0.000134</v>
      </c>
      <c r="C50" s="39">
        <v>-0.000346</v>
      </c>
      <c r="D50" s="39">
        <v>0.00168</v>
      </c>
      <c r="E50" s="39">
        <v>-0.00502</v>
      </c>
      <c r="F50" s="39">
        <v>0.000795</v>
      </c>
      <c r="G50" s="39">
        <v>-0.00586</v>
      </c>
      <c r="H50" s="40">
        <v>-0.00148</v>
      </c>
      <c r="I50" s="41"/>
      <c r="J50" s="42" t="s">
        <v>99</v>
      </c>
      <c r="K50" s="39">
        <v>-0.00121</v>
      </c>
      <c r="L50" s="39">
        <v>-3.77E-05</v>
      </c>
      <c r="M50" s="39">
        <v>-0.00348</v>
      </c>
      <c r="N50" s="39">
        <v>-0.00293</v>
      </c>
      <c r="O50" s="39">
        <v>0.00244</v>
      </c>
      <c r="P50" s="39">
        <v>-0.00345</v>
      </c>
      <c r="Q50" s="40">
        <v>-0.00144</v>
      </c>
      <c r="S50" s="114">
        <f t="shared" si="4"/>
        <v>-0.0014808333333333334</v>
      </c>
      <c r="T50" s="114">
        <f t="shared" si="5"/>
        <v>0.003161483602150526</v>
      </c>
      <c r="U50" s="114"/>
      <c r="V50" s="114">
        <f t="shared" si="6"/>
        <v>-0.0014446166666666667</v>
      </c>
      <c r="W50" s="114">
        <f t="shared" si="7"/>
        <v>0.002345012469405369</v>
      </c>
    </row>
    <row r="51" spans="1:23" ht="12.75">
      <c r="A51" s="32" t="s">
        <v>100</v>
      </c>
      <c r="B51" s="39">
        <v>-0.0046</v>
      </c>
      <c r="C51" s="39">
        <v>-0.00426</v>
      </c>
      <c r="D51" s="39">
        <v>-0.00256</v>
      </c>
      <c r="E51" s="39">
        <v>-0.00546</v>
      </c>
      <c r="F51" s="39">
        <v>0.000264</v>
      </c>
      <c r="G51" s="39">
        <v>0.00262</v>
      </c>
      <c r="H51" s="40">
        <v>-0.00233</v>
      </c>
      <c r="I51" s="41"/>
      <c r="J51" s="42" t="s">
        <v>100</v>
      </c>
      <c r="K51" s="39">
        <v>-0.00842</v>
      </c>
      <c r="L51" s="39">
        <v>-0.00617</v>
      </c>
      <c r="M51" s="39">
        <v>-0.00185</v>
      </c>
      <c r="N51" s="39">
        <v>-0.0069</v>
      </c>
      <c r="O51" s="39">
        <v>-0.00366</v>
      </c>
      <c r="P51" s="39">
        <v>-0.00442</v>
      </c>
      <c r="Q51" s="40">
        <v>-0.00524</v>
      </c>
      <c r="S51" s="114">
        <f t="shared" si="4"/>
        <v>-0.0023326666666666665</v>
      </c>
      <c r="T51" s="114">
        <f t="shared" si="5"/>
        <v>0.0031609774859474504</v>
      </c>
      <c r="U51" s="114"/>
      <c r="V51" s="114">
        <f t="shared" si="6"/>
        <v>-0.005236666666666667</v>
      </c>
      <c r="W51" s="114">
        <f t="shared" si="7"/>
        <v>0.002383012099563629</v>
      </c>
    </row>
    <row r="52" spans="1:23" ht="12.75">
      <c r="A52" s="32" t="s">
        <v>101</v>
      </c>
      <c r="B52" s="39">
        <v>-0.0133</v>
      </c>
      <c r="C52" s="39">
        <v>-0.0124</v>
      </c>
      <c r="D52" s="39">
        <v>-0.00921</v>
      </c>
      <c r="E52" s="39">
        <v>-0.0106</v>
      </c>
      <c r="F52" s="39">
        <v>-0.0107</v>
      </c>
      <c r="G52" s="39">
        <v>-0.0137</v>
      </c>
      <c r="H52" s="40">
        <v>-0.0117</v>
      </c>
      <c r="I52" s="41"/>
      <c r="J52" s="42" t="s">
        <v>101</v>
      </c>
      <c r="K52" s="39">
        <v>-0.00888</v>
      </c>
      <c r="L52" s="39">
        <v>-0.00876</v>
      </c>
      <c r="M52" s="39">
        <v>-0.0106</v>
      </c>
      <c r="N52" s="39">
        <v>-0.00578</v>
      </c>
      <c r="O52" s="39">
        <v>-0.00824</v>
      </c>
      <c r="P52" s="39">
        <v>-0.00896</v>
      </c>
      <c r="Q52" s="40">
        <v>-0.00854</v>
      </c>
      <c r="S52" s="114">
        <f t="shared" si="4"/>
        <v>-0.011651666666666666</v>
      </c>
      <c r="T52" s="114">
        <f t="shared" si="5"/>
        <v>0.0017576167576200054</v>
      </c>
      <c r="U52" s="114"/>
      <c r="V52" s="114">
        <f t="shared" si="6"/>
        <v>-0.008536666666666666</v>
      </c>
      <c r="W52" s="114">
        <f t="shared" si="7"/>
        <v>0.0015678988062584444</v>
      </c>
    </row>
    <row r="53" spans="1:23" ht="12.75">
      <c r="A53" s="32" t="s">
        <v>102</v>
      </c>
      <c r="B53" s="39">
        <v>0.00711</v>
      </c>
      <c r="C53" s="39">
        <v>0.00369</v>
      </c>
      <c r="D53" s="39">
        <v>0.00472</v>
      </c>
      <c r="E53" s="39">
        <v>0.00992</v>
      </c>
      <c r="F53" s="39">
        <v>0.00266</v>
      </c>
      <c r="G53" s="39">
        <v>0.00389</v>
      </c>
      <c r="H53" s="40">
        <v>0.00534</v>
      </c>
      <c r="I53" s="41"/>
      <c r="J53" s="42" t="s">
        <v>102</v>
      </c>
      <c r="K53" s="39">
        <v>0.0022</v>
      </c>
      <c r="L53" s="39">
        <v>0.01</v>
      </c>
      <c r="M53" s="39">
        <v>0.00994</v>
      </c>
      <c r="N53" s="39">
        <v>0.0105</v>
      </c>
      <c r="O53" s="39">
        <v>0.0159</v>
      </c>
      <c r="P53" s="39">
        <v>0.00741</v>
      </c>
      <c r="Q53" s="40">
        <v>0.00933</v>
      </c>
      <c r="S53" s="114">
        <f t="shared" si="4"/>
        <v>0.005331666666666666</v>
      </c>
      <c r="T53" s="114">
        <f t="shared" si="5"/>
        <v>0.0027018765084042377</v>
      </c>
      <c r="U53" s="114"/>
      <c r="V53" s="114">
        <f t="shared" si="6"/>
        <v>0.009325</v>
      </c>
      <c r="W53" s="114">
        <f t="shared" si="7"/>
        <v>0.004469406000801448</v>
      </c>
    </row>
    <row r="54" spans="1:17" ht="12.75">
      <c r="A54" s="32" t="s">
        <v>103</v>
      </c>
      <c r="B54" s="20"/>
      <c r="C54" s="20"/>
      <c r="D54" s="20"/>
      <c r="E54" s="20"/>
      <c r="F54" s="20"/>
      <c r="G54" s="20"/>
      <c r="H54" s="40"/>
      <c r="I54" s="41"/>
      <c r="J54" s="42" t="s">
        <v>103</v>
      </c>
      <c r="K54" s="20"/>
      <c r="L54" s="20"/>
      <c r="M54" s="20"/>
      <c r="N54" s="20"/>
      <c r="O54" s="20"/>
      <c r="P54" s="20"/>
      <c r="Q54" s="40"/>
    </row>
    <row r="55" spans="1:17" ht="13.5" thickBot="1">
      <c r="A55" s="43" t="s">
        <v>104</v>
      </c>
      <c r="B55" s="20"/>
      <c r="C55" s="20"/>
      <c r="D55" s="20"/>
      <c r="E55" s="20"/>
      <c r="F55" s="20"/>
      <c r="G55" s="20"/>
      <c r="H55" s="40"/>
      <c r="I55" s="41"/>
      <c r="J55" s="45" t="s">
        <v>104</v>
      </c>
      <c r="K55" s="20"/>
      <c r="L55" s="20"/>
      <c r="M55" s="20"/>
      <c r="N55" s="20"/>
      <c r="O55" s="20"/>
      <c r="P55" s="20"/>
      <c r="Q55" s="44"/>
    </row>
    <row r="56" spans="1:17" ht="12.75">
      <c r="A56" s="49" t="s">
        <v>105</v>
      </c>
      <c r="B56" s="50">
        <v>2.29E-05</v>
      </c>
      <c r="C56" s="50">
        <v>0.000109</v>
      </c>
      <c r="D56" s="50">
        <v>5.95E-05</v>
      </c>
      <c r="E56" s="50">
        <v>0.000152</v>
      </c>
      <c r="F56" s="50">
        <v>-0.000175</v>
      </c>
      <c r="G56" s="50">
        <v>-0.000167</v>
      </c>
      <c r="H56" s="51">
        <v>0.000264</v>
      </c>
      <c r="J56" s="49" t="s">
        <v>105</v>
      </c>
      <c r="K56" s="50">
        <v>-0.000188</v>
      </c>
      <c r="L56" s="50">
        <v>0</v>
      </c>
      <c r="M56" s="50">
        <v>0</v>
      </c>
      <c r="N56" s="50">
        <v>0.000119</v>
      </c>
      <c r="O56" s="50">
        <v>0.000162</v>
      </c>
      <c r="P56" s="50">
        <v>-9.2E-05</v>
      </c>
      <c r="Q56" s="51">
        <v>0.000347</v>
      </c>
    </row>
    <row r="57" spans="1:17" ht="13.5" thickBot="1">
      <c r="A57" s="49" t="s">
        <v>106</v>
      </c>
      <c r="B57" s="52">
        <v>5.55E-05</v>
      </c>
      <c r="C57" s="52">
        <v>-2.93E-05</v>
      </c>
      <c r="D57" s="52">
        <v>-5.47E-05</v>
      </c>
      <c r="E57" s="52">
        <v>2.92E-05</v>
      </c>
      <c r="F57" s="52">
        <v>-6.41E-05</v>
      </c>
      <c r="G57" s="52">
        <v>6.67E-05</v>
      </c>
      <c r="H57" s="53">
        <v>0.000518</v>
      </c>
      <c r="J57" s="49" t="s">
        <v>106</v>
      </c>
      <c r="K57" s="52">
        <v>1.3E-05</v>
      </c>
      <c r="L57" s="52">
        <v>1.4E-05</v>
      </c>
      <c r="M57" s="52">
        <v>4.39E-05</v>
      </c>
      <c r="N57" s="52">
        <v>-6.49E-05</v>
      </c>
      <c r="O57" s="52">
        <v>0</v>
      </c>
      <c r="P57" s="52">
        <v>-1.4E-05</v>
      </c>
      <c r="Q57" s="53">
        <v>0.000629</v>
      </c>
    </row>
    <row r="59" ht="13.5" thickBot="1"/>
    <row r="60" spans="1:23" ht="12.75">
      <c r="A60" s="32" t="str">
        <f>A22</f>
        <v>b1</v>
      </c>
      <c r="B60" s="33">
        <f>B22</f>
        <v>10000</v>
      </c>
      <c r="C60" s="33">
        <f aca="true" t="shared" si="8" ref="C60:H60">C22</f>
        <v>10000</v>
      </c>
      <c r="D60" s="34">
        <f t="shared" si="8"/>
        <v>10000</v>
      </c>
      <c r="E60" s="34">
        <f t="shared" si="8"/>
        <v>10000</v>
      </c>
      <c r="F60" s="34">
        <f t="shared" si="8"/>
        <v>10000</v>
      </c>
      <c r="G60" s="34">
        <f t="shared" si="8"/>
        <v>10000</v>
      </c>
      <c r="H60" s="35">
        <f t="shared" si="8"/>
        <v>10000</v>
      </c>
      <c r="I60" s="36"/>
      <c r="J60" s="35" t="str">
        <f>J22</f>
        <v>b1</v>
      </c>
      <c r="K60" s="34">
        <f>K22</f>
        <v>10000</v>
      </c>
      <c r="L60" s="34">
        <f aca="true" t="shared" si="9" ref="L60:Q60">L22</f>
        <v>10000</v>
      </c>
      <c r="M60" s="34">
        <f t="shared" si="9"/>
        <v>10000</v>
      </c>
      <c r="N60" s="34">
        <f t="shared" si="9"/>
        <v>10000</v>
      </c>
      <c r="O60" s="34">
        <f t="shared" si="9"/>
        <v>10000</v>
      </c>
      <c r="P60" s="34">
        <f t="shared" si="9"/>
        <v>10000</v>
      </c>
      <c r="Q60" s="35">
        <f t="shared" si="9"/>
        <v>10000</v>
      </c>
      <c r="S60" s="114">
        <f>AVERAGE(B60:G60)</f>
        <v>10000</v>
      </c>
      <c r="T60" s="114">
        <f>STDEV(B60:G60)</f>
        <v>0</v>
      </c>
      <c r="U60" s="114"/>
      <c r="V60" s="114">
        <f>AVERAGE(K60:P60)</f>
        <v>10000</v>
      </c>
      <c r="W60" s="114">
        <f>STDEV(K60:P60)</f>
        <v>0</v>
      </c>
    </row>
    <row r="61" spans="1:23" ht="12.75">
      <c r="A61" s="32" t="str">
        <f>A23</f>
        <v>b2</v>
      </c>
      <c r="B61" s="38">
        <f>-B23</f>
        <v>3.06</v>
      </c>
      <c r="C61" s="38">
        <f aca="true" t="shared" si="10" ref="C61:H61">-C23</f>
        <v>4.55</v>
      </c>
      <c r="D61" s="39">
        <f t="shared" si="10"/>
        <v>2.21</v>
      </c>
      <c r="E61" s="39">
        <f t="shared" si="10"/>
        <v>1.59</v>
      </c>
      <c r="F61" s="39">
        <f t="shared" si="10"/>
        <v>3.95</v>
      </c>
      <c r="G61" s="39">
        <f t="shared" si="10"/>
        <v>2.17</v>
      </c>
      <c r="H61" s="40">
        <f t="shared" si="10"/>
        <v>2.92</v>
      </c>
      <c r="I61" s="41"/>
      <c r="J61" s="42" t="str">
        <f>J23</f>
        <v>b2</v>
      </c>
      <c r="K61" s="39">
        <f>-K23</f>
        <v>-1.39</v>
      </c>
      <c r="L61" s="39">
        <f aca="true" t="shared" si="11" ref="L61:Q61">-L23</f>
        <v>-0.23</v>
      </c>
      <c r="M61" s="39">
        <f t="shared" si="11"/>
        <v>-2.03</v>
      </c>
      <c r="N61" s="39">
        <f t="shared" si="11"/>
        <v>-1.7</v>
      </c>
      <c r="O61" s="39">
        <f t="shared" si="11"/>
        <v>1.28</v>
      </c>
      <c r="P61" s="39">
        <f t="shared" si="11"/>
        <v>-0.988</v>
      </c>
      <c r="Q61" s="40">
        <f t="shared" si="11"/>
        <v>-0.843</v>
      </c>
      <c r="S61" s="114">
        <f aca="true" t="shared" si="12" ref="S61:S74">AVERAGE(B61:G61)</f>
        <v>2.921666666666667</v>
      </c>
      <c r="T61" s="114">
        <f aca="true" t="shared" si="13" ref="T61:T74">STDEV(B61:G61)</f>
        <v>1.146549897155229</v>
      </c>
      <c r="U61" s="114"/>
      <c r="V61" s="114">
        <f aca="true" t="shared" si="14" ref="V61:V74">AVERAGE(K61:P61)</f>
        <v>-0.843</v>
      </c>
      <c r="W61" s="114">
        <f aca="true" t="shared" si="15" ref="W61:W74">STDEV(K61:P61)</f>
        <v>1.2121509806950617</v>
      </c>
    </row>
    <row r="62" spans="1:23" ht="12.75">
      <c r="A62" s="32" t="str">
        <f aca="true" t="shared" si="16" ref="A62:H74">A24</f>
        <v>b3</v>
      </c>
      <c r="B62" s="38">
        <f t="shared" si="16"/>
        <v>-12.8</v>
      </c>
      <c r="C62" s="38">
        <f t="shared" si="16"/>
        <v>-13.5</v>
      </c>
      <c r="D62" s="39">
        <f t="shared" si="16"/>
        <v>-13.4</v>
      </c>
      <c r="E62" s="39">
        <f t="shared" si="16"/>
        <v>-14.1</v>
      </c>
      <c r="F62" s="39">
        <f t="shared" si="16"/>
        <v>-13.6</v>
      </c>
      <c r="G62" s="39">
        <f t="shared" si="16"/>
        <v>-12.8</v>
      </c>
      <c r="H62" s="40">
        <f t="shared" si="16"/>
        <v>-13.4</v>
      </c>
      <c r="I62" s="41"/>
      <c r="J62" s="42" t="str">
        <f aca="true" t="shared" si="17" ref="J62:Q75">J24</f>
        <v>b3</v>
      </c>
      <c r="K62" s="39">
        <f t="shared" si="17"/>
        <v>-11.9</v>
      </c>
      <c r="L62" s="39">
        <f t="shared" si="17"/>
        <v>-12.7</v>
      </c>
      <c r="M62" s="39">
        <f t="shared" si="17"/>
        <v>-12.8</v>
      </c>
      <c r="N62" s="39">
        <f t="shared" si="17"/>
        <v>-13</v>
      </c>
      <c r="O62" s="39">
        <f t="shared" si="17"/>
        <v>-12.2</v>
      </c>
      <c r="P62" s="39">
        <f t="shared" si="17"/>
        <v>-11.9</v>
      </c>
      <c r="Q62" s="40">
        <f t="shared" si="17"/>
        <v>-12.4</v>
      </c>
      <c r="S62" s="114">
        <f t="shared" si="12"/>
        <v>-13.366666666666667</v>
      </c>
      <c r="T62" s="114">
        <f t="shared" si="13"/>
        <v>0.5006662228138283</v>
      </c>
      <c r="U62" s="114"/>
      <c r="V62" s="114">
        <f t="shared" si="14"/>
        <v>-12.41666666666667</v>
      </c>
      <c r="W62" s="114">
        <f t="shared" si="15"/>
        <v>0.47923550230194156</v>
      </c>
    </row>
    <row r="63" spans="1:23" ht="12.75">
      <c r="A63" s="32" t="str">
        <f t="shared" si="16"/>
        <v>b4</v>
      </c>
      <c r="B63" s="39">
        <f aca="true" t="shared" si="18" ref="B63:H63">-B25</f>
        <v>-0.0812</v>
      </c>
      <c r="C63" s="39">
        <f t="shared" si="18"/>
        <v>-0.23</v>
      </c>
      <c r="D63" s="39">
        <f t="shared" si="18"/>
        <v>-0.251</v>
      </c>
      <c r="E63" s="39">
        <f t="shared" si="18"/>
        <v>-0.0629</v>
      </c>
      <c r="F63" s="39">
        <f t="shared" si="18"/>
        <v>-0.0802</v>
      </c>
      <c r="G63" s="39">
        <f t="shared" si="18"/>
        <v>0.00171</v>
      </c>
      <c r="H63" s="40">
        <f t="shared" si="18"/>
        <v>-0.117</v>
      </c>
      <c r="I63" s="41"/>
      <c r="J63" s="42" t="str">
        <f t="shared" si="17"/>
        <v>b4</v>
      </c>
      <c r="K63" s="39">
        <f aca="true" t="shared" si="19" ref="K63:Q63">-K25</f>
        <v>0.017</v>
      </c>
      <c r="L63" s="39">
        <f t="shared" si="19"/>
        <v>0.231</v>
      </c>
      <c r="M63" s="39">
        <f t="shared" si="19"/>
        <v>0.127</v>
      </c>
      <c r="N63" s="39">
        <f t="shared" si="19"/>
        <v>-0.0779</v>
      </c>
      <c r="O63" s="39">
        <f t="shared" si="19"/>
        <v>-0.00404</v>
      </c>
      <c r="P63" s="39">
        <f t="shared" si="19"/>
        <v>0.0996</v>
      </c>
      <c r="Q63" s="40">
        <f t="shared" si="19"/>
        <v>0.0655</v>
      </c>
      <c r="S63" s="114">
        <f t="shared" si="12"/>
        <v>-0.11726500000000001</v>
      </c>
      <c r="T63" s="114">
        <f t="shared" si="13"/>
        <v>0.10037861599962414</v>
      </c>
      <c r="U63" s="114"/>
      <c r="V63" s="114">
        <f t="shared" si="14"/>
        <v>0.06544333333333334</v>
      </c>
      <c r="W63" s="114">
        <f t="shared" si="15"/>
        <v>0.10962382253263506</v>
      </c>
    </row>
    <row r="64" spans="1:23" ht="12.75">
      <c r="A64" s="32" t="str">
        <f t="shared" si="16"/>
        <v>b5</v>
      </c>
      <c r="B64" s="39">
        <f t="shared" si="16"/>
        <v>-0.488</v>
      </c>
      <c r="C64" s="39">
        <f t="shared" si="16"/>
        <v>-0.34</v>
      </c>
      <c r="D64" s="39">
        <f t="shared" si="16"/>
        <v>-0.419</v>
      </c>
      <c r="E64" s="39">
        <f t="shared" si="16"/>
        <v>-0.336</v>
      </c>
      <c r="F64" s="39">
        <f t="shared" si="16"/>
        <v>-0.212</v>
      </c>
      <c r="G64" s="39">
        <f t="shared" si="16"/>
        <v>-0.408</v>
      </c>
      <c r="H64" s="40">
        <f t="shared" si="16"/>
        <v>-0.367</v>
      </c>
      <c r="I64" s="41"/>
      <c r="J64" s="42" t="str">
        <f t="shared" si="17"/>
        <v>b5</v>
      </c>
      <c r="K64" s="39">
        <f t="shared" si="17"/>
        <v>0.0859</v>
      </c>
      <c r="L64" s="39">
        <f t="shared" si="17"/>
        <v>0.097</v>
      </c>
      <c r="M64" s="39">
        <f t="shared" si="17"/>
        <v>-0.0775</v>
      </c>
      <c r="N64" s="39">
        <f t="shared" si="17"/>
        <v>0.238</v>
      </c>
      <c r="O64" s="39">
        <f t="shared" si="17"/>
        <v>0.128</v>
      </c>
      <c r="P64" s="39">
        <f t="shared" si="17"/>
        <v>0.109</v>
      </c>
      <c r="Q64" s="40">
        <f t="shared" si="17"/>
        <v>0.0967</v>
      </c>
      <c r="S64" s="114">
        <f t="shared" si="12"/>
        <v>-0.3671666666666667</v>
      </c>
      <c r="T64" s="114">
        <f t="shared" si="13"/>
        <v>0.0945947496781222</v>
      </c>
      <c r="U64" s="114"/>
      <c r="V64" s="114">
        <f t="shared" si="14"/>
        <v>0.09673333333333334</v>
      </c>
      <c r="W64" s="114">
        <f t="shared" si="15"/>
        <v>0.10154706626321935</v>
      </c>
    </row>
    <row r="65" spans="1:23" ht="12.75">
      <c r="A65" s="32" t="str">
        <f t="shared" si="16"/>
        <v>b6</v>
      </c>
      <c r="B65" s="39">
        <f aca="true" t="shared" si="20" ref="B65:H65">-B27</f>
        <v>0.00926</v>
      </c>
      <c r="C65" s="39">
        <f t="shared" si="20"/>
        <v>-0.0356</v>
      </c>
      <c r="D65" s="39">
        <f t="shared" si="20"/>
        <v>-0.0423</v>
      </c>
      <c r="E65" s="39">
        <f t="shared" si="20"/>
        <v>-0.102</v>
      </c>
      <c r="F65" s="39">
        <f t="shared" si="20"/>
        <v>0.0332</v>
      </c>
      <c r="G65" s="39">
        <f t="shared" si="20"/>
        <v>0.0661</v>
      </c>
      <c r="H65" s="40">
        <f t="shared" si="20"/>
        <v>-0.0118</v>
      </c>
      <c r="I65" s="41"/>
      <c r="J65" s="42" t="str">
        <f t="shared" si="17"/>
        <v>b6</v>
      </c>
      <c r="K65" s="39">
        <f aca="true" t="shared" si="21" ref="K65:Q65">-K27</f>
        <v>0.0395</v>
      </c>
      <c r="L65" s="39">
        <f t="shared" si="21"/>
        <v>0.032</v>
      </c>
      <c r="M65" s="39">
        <f t="shared" si="21"/>
        <v>-0.00355</v>
      </c>
      <c r="N65" s="39">
        <f t="shared" si="21"/>
        <v>-0.00534</v>
      </c>
      <c r="O65" s="39">
        <f t="shared" si="21"/>
        <v>-0.0572</v>
      </c>
      <c r="P65" s="39">
        <f t="shared" si="21"/>
        <v>0.0742</v>
      </c>
      <c r="Q65" s="40">
        <f t="shared" si="21"/>
        <v>0.0133</v>
      </c>
      <c r="S65" s="114">
        <f t="shared" si="12"/>
        <v>-0.01189</v>
      </c>
      <c r="T65" s="114">
        <f t="shared" si="13"/>
        <v>0.06028202883115332</v>
      </c>
      <c r="U65" s="114"/>
      <c r="V65" s="114">
        <f t="shared" si="14"/>
        <v>0.013268333333333335</v>
      </c>
      <c r="W65" s="114">
        <f t="shared" si="15"/>
        <v>0.045489682529851395</v>
      </c>
    </row>
    <row r="66" spans="1:23" ht="12.75">
      <c r="A66" s="32" t="str">
        <f t="shared" si="16"/>
        <v>b7</v>
      </c>
      <c r="B66" s="39">
        <f t="shared" si="16"/>
        <v>0.87</v>
      </c>
      <c r="C66" s="39">
        <f t="shared" si="16"/>
        <v>0.779</v>
      </c>
      <c r="D66" s="39">
        <f t="shared" si="16"/>
        <v>0.841</v>
      </c>
      <c r="E66" s="39">
        <f t="shared" si="16"/>
        <v>0.818</v>
      </c>
      <c r="F66" s="39">
        <f t="shared" si="16"/>
        <v>0.74</v>
      </c>
      <c r="G66" s="39">
        <f t="shared" si="16"/>
        <v>0.803</v>
      </c>
      <c r="H66" s="40">
        <f t="shared" si="16"/>
        <v>0.808</v>
      </c>
      <c r="I66" s="41"/>
      <c r="J66" s="42" t="str">
        <f t="shared" si="17"/>
        <v>b7</v>
      </c>
      <c r="K66" s="39">
        <f t="shared" si="17"/>
        <v>0.862</v>
      </c>
      <c r="L66" s="39">
        <f t="shared" si="17"/>
        <v>0.849</v>
      </c>
      <c r="M66" s="39">
        <f t="shared" si="17"/>
        <v>0.854</v>
      </c>
      <c r="N66" s="39">
        <f t="shared" si="17"/>
        <v>0.819</v>
      </c>
      <c r="O66" s="39">
        <f t="shared" si="17"/>
        <v>0.808</v>
      </c>
      <c r="P66" s="39">
        <f t="shared" si="17"/>
        <v>0.868</v>
      </c>
      <c r="Q66" s="40">
        <f t="shared" si="17"/>
        <v>0.843</v>
      </c>
      <c r="S66" s="114">
        <f t="shared" si="12"/>
        <v>0.8085</v>
      </c>
      <c r="T66" s="114">
        <f t="shared" si="13"/>
        <v>0.04587264980356006</v>
      </c>
      <c r="U66" s="114"/>
      <c r="V66" s="114">
        <f t="shared" si="14"/>
        <v>0.8433333333333334</v>
      </c>
      <c r="W66" s="114">
        <f t="shared" si="15"/>
        <v>0.024262453846767566</v>
      </c>
    </row>
    <row r="67" spans="1:23" ht="12.75">
      <c r="A67" s="32" t="str">
        <f t="shared" si="16"/>
        <v>b8</v>
      </c>
      <c r="B67" s="39">
        <f aca="true" t="shared" si="22" ref="B67:H67">-B29</f>
        <v>-0.0238</v>
      </c>
      <c r="C67" s="39">
        <f t="shared" si="22"/>
        <v>-0.0373</v>
      </c>
      <c r="D67" s="39">
        <f t="shared" si="22"/>
        <v>-0.0325</v>
      </c>
      <c r="E67" s="39">
        <f t="shared" si="22"/>
        <v>-0.0452</v>
      </c>
      <c r="F67" s="39">
        <f t="shared" si="22"/>
        <v>0.00684</v>
      </c>
      <c r="G67" s="39">
        <f t="shared" si="22"/>
        <v>0.00511</v>
      </c>
      <c r="H67" s="40">
        <f t="shared" si="22"/>
        <v>-0.0211</v>
      </c>
      <c r="I67" s="41"/>
      <c r="J67" s="42" t="str">
        <f t="shared" si="17"/>
        <v>b8</v>
      </c>
      <c r="K67" s="39">
        <f aca="true" t="shared" si="23" ref="K67:Q67">-K29</f>
        <v>0.0647</v>
      </c>
      <c r="L67" s="39">
        <f t="shared" si="23"/>
        <v>0.0603</v>
      </c>
      <c r="M67" s="39">
        <f t="shared" si="23"/>
        <v>0.051</v>
      </c>
      <c r="N67" s="39">
        <f t="shared" si="23"/>
        <v>0.00809</v>
      </c>
      <c r="O67" s="39">
        <f t="shared" si="23"/>
        <v>-0.0124</v>
      </c>
      <c r="P67" s="39">
        <f t="shared" si="23"/>
        <v>0.00753</v>
      </c>
      <c r="Q67" s="40">
        <f t="shared" si="23"/>
        <v>0.0299</v>
      </c>
      <c r="S67" s="114">
        <f t="shared" si="12"/>
        <v>-0.021141666666666666</v>
      </c>
      <c r="T67" s="114">
        <f t="shared" si="13"/>
        <v>0.02212734635392746</v>
      </c>
      <c r="U67" s="114"/>
      <c r="V67" s="114">
        <f t="shared" si="14"/>
        <v>0.029869999999999997</v>
      </c>
      <c r="W67" s="114">
        <f t="shared" si="15"/>
        <v>0.032697974249179404</v>
      </c>
    </row>
    <row r="68" spans="1:23" ht="12.75">
      <c r="A68" s="32" t="str">
        <f t="shared" si="16"/>
        <v>b9</v>
      </c>
      <c r="B68" s="39">
        <f t="shared" si="16"/>
        <v>0.367</v>
      </c>
      <c r="C68" s="39">
        <f t="shared" si="16"/>
        <v>0.343</v>
      </c>
      <c r="D68" s="39">
        <f t="shared" si="16"/>
        <v>0.355</v>
      </c>
      <c r="E68" s="39">
        <f t="shared" si="16"/>
        <v>0.36</v>
      </c>
      <c r="F68" s="39">
        <f t="shared" si="16"/>
        <v>0.369</v>
      </c>
      <c r="G68" s="39">
        <f t="shared" si="16"/>
        <v>0.369</v>
      </c>
      <c r="H68" s="40">
        <f t="shared" si="16"/>
        <v>0.361</v>
      </c>
      <c r="I68" s="41"/>
      <c r="J68" s="42" t="str">
        <f t="shared" si="17"/>
        <v>b9</v>
      </c>
      <c r="K68" s="39">
        <f t="shared" si="17"/>
        <v>0.373</v>
      </c>
      <c r="L68" s="39">
        <f t="shared" si="17"/>
        <v>0.358</v>
      </c>
      <c r="M68" s="39">
        <f t="shared" si="17"/>
        <v>0.353</v>
      </c>
      <c r="N68" s="39">
        <f t="shared" si="17"/>
        <v>0.366</v>
      </c>
      <c r="O68" s="39">
        <f t="shared" si="17"/>
        <v>0.373</v>
      </c>
      <c r="P68" s="39">
        <f t="shared" si="17"/>
        <v>0.364</v>
      </c>
      <c r="Q68" s="40">
        <f t="shared" si="17"/>
        <v>0.364</v>
      </c>
      <c r="S68" s="114">
        <f t="shared" si="12"/>
        <v>0.3605</v>
      </c>
      <c r="T68" s="114">
        <f t="shared" si="13"/>
        <v>0.010232301793829286</v>
      </c>
      <c r="U68" s="114"/>
      <c r="V68" s="114">
        <f t="shared" si="14"/>
        <v>0.36450000000000005</v>
      </c>
      <c r="W68" s="114">
        <f t="shared" si="15"/>
        <v>0.008018728078688695</v>
      </c>
    </row>
    <row r="69" spans="1:23" ht="12.75">
      <c r="A69" s="32" t="str">
        <f t="shared" si="16"/>
        <v>b10</v>
      </c>
      <c r="B69" s="39">
        <f aca="true" t="shared" si="24" ref="B69:H69">-B31</f>
        <v>-0.00842</v>
      </c>
      <c r="C69" s="39">
        <f t="shared" si="24"/>
        <v>-0.0411</v>
      </c>
      <c r="D69" s="39">
        <f t="shared" si="24"/>
        <v>-0.0224</v>
      </c>
      <c r="E69" s="39">
        <f t="shared" si="24"/>
        <v>-0.0575</v>
      </c>
      <c r="F69" s="39">
        <f t="shared" si="24"/>
        <v>0.0666</v>
      </c>
      <c r="G69" s="39">
        <f t="shared" si="24"/>
        <v>0.0627</v>
      </c>
      <c r="H69" s="40">
        <f t="shared" si="24"/>
        <v>0</v>
      </c>
      <c r="I69" s="41"/>
      <c r="J69" s="42" t="str">
        <f t="shared" si="17"/>
        <v>b10</v>
      </c>
      <c r="K69" s="39">
        <f aca="true" t="shared" si="25" ref="K69:Q69">-K31</f>
        <v>0.0691</v>
      </c>
      <c r="L69" s="39">
        <f t="shared" si="25"/>
        <v>-0.00106</v>
      </c>
      <c r="M69" s="39">
        <f t="shared" si="25"/>
        <v>0.00347</v>
      </c>
      <c r="N69" s="39">
        <f t="shared" si="25"/>
        <v>-0.0447</v>
      </c>
      <c r="O69" s="39">
        <f t="shared" si="25"/>
        <v>-0.0608</v>
      </c>
      <c r="P69" s="39">
        <f t="shared" si="25"/>
        <v>0.0338</v>
      </c>
      <c r="Q69" s="40">
        <f t="shared" si="25"/>
        <v>0</v>
      </c>
      <c r="S69" s="114">
        <f t="shared" si="12"/>
        <v>-1.9999999999999185E-05</v>
      </c>
      <c r="T69" s="114">
        <f t="shared" si="13"/>
        <v>0.05279197666312562</v>
      </c>
      <c r="U69" s="114"/>
      <c r="V69" s="114">
        <f t="shared" si="14"/>
        <v>-3.1666666666668265E-05</v>
      </c>
      <c r="W69" s="114">
        <f t="shared" si="15"/>
        <v>0.04821854100516384</v>
      </c>
    </row>
    <row r="70" spans="1:23" ht="12.75">
      <c r="A70" s="32" t="str">
        <f t="shared" si="16"/>
        <v>b11</v>
      </c>
      <c r="B70" s="39">
        <f t="shared" si="16"/>
        <v>0.633</v>
      </c>
      <c r="C70" s="39">
        <f t="shared" si="16"/>
        <v>0.639</v>
      </c>
      <c r="D70" s="39">
        <f t="shared" si="16"/>
        <v>0.634</v>
      </c>
      <c r="E70" s="39">
        <f t="shared" si="16"/>
        <v>0.644</v>
      </c>
      <c r="F70" s="39">
        <f t="shared" si="16"/>
        <v>0.648</v>
      </c>
      <c r="G70" s="39">
        <f t="shared" si="16"/>
        <v>0.634</v>
      </c>
      <c r="H70" s="40">
        <f t="shared" si="16"/>
        <v>0.639</v>
      </c>
      <c r="I70" s="41"/>
      <c r="J70" s="42" t="str">
        <f t="shared" si="17"/>
        <v>b11</v>
      </c>
      <c r="K70" s="39">
        <f t="shared" si="17"/>
        <v>0.626</v>
      </c>
      <c r="L70" s="39">
        <f t="shared" si="17"/>
        <v>0.631</v>
      </c>
      <c r="M70" s="39">
        <f t="shared" si="17"/>
        <v>0.627</v>
      </c>
      <c r="N70" s="39">
        <f t="shared" si="17"/>
        <v>0.633</v>
      </c>
      <c r="O70" s="39">
        <f t="shared" si="17"/>
        <v>0.636</v>
      </c>
      <c r="P70" s="39">
        <f t="shared" si="17"/>
        <v>0.625</v>
      </c>
      <c r="Q70" s="40">
        <f t="shared" si="17"/>
        <v>0.63</v>
      </c>
      <c r="S70" s="114">
        <f t="shared" si="12"/>
        <v>0.6386666666666667</v>
      </c>
      <c r="T70" s="114">
        <f t="shared" si="13"/>
        <v>0.006186005711814177</v>
      </c>
      <c r="U70" s="114"/>
      <c r="V70" s="114">
        <f t="shared" si="14"/>
        <v>0.6296666666666667</v>
      </c>
      <c r="W70" s="114">
        <f t="shared" si="15"/>
        <v>0.004366539438329808</v>
      </c>
    </row>
    <row r="71" spans="1:23" ht="12.75">
      <c r="A71" s="32" t="str">
        <f t="shared" si="16"/>
        <v>b12</v>
      </c>
      <c r="B71" s="39">
        <f aca="true" t="shared" si="26" ref="B71:H71">-B33</f>
        <v>-0.00102</v>
      </c>
      <c r="C71" s="39">
        <f t="shared" si="26"/>
        <v>-0.00516</v>
      </c>
      <c r="D71" s="39">
        <f t="shared" si="26"/>
        <v>-0.00151</v>
      </c>
      <c r="E71" s="39">
        <f t="shared" si="26"/>
        <v>-0.00406</v>
      </c>
      <c r="F71" s="39">
        <f t="shared" si="26"/>
        <v>0.00369</v>
      </c>
      <c r="G71" s="39">
        <f t="shared" si="26"/>
        <v>0.00342</v>
      </c>
      <c r="H71" s="40">
        <f t="shared" si="26"/>
        <v>-0.000773</v>
      </c>
      <c r="I71" s="41"/>
      <c r="J71" s="42" t="str">
        <f t="shared" si="17"/>
        <v>b12</v>
      </c>
      <c r="K71" s="39">
        <f aca="true" t="shared" si="27" ref="K71:Q71">-K33</f>
        <v>0.00785</v>
      </c>
      <c r="L71" s="39">
        <f t="shared" si="27"/>
        <v>0.00399</v>
      </c>
      <c r="M71" s="39">
        <f t="shared" si="27"/>
        <v>0.00186</v>
      </c>
      <c r="N71" s="39">
        <f t="shared" si="27"/>
        <v>-0.00266</v>
      </c>
      <c r="O71" s="39">
        <f t="shared" si="27"/>
        <v>-0.000817</v>
      </c>
      <c r="P71" s="39">
        <f t="shared" si="27"/>
        <v>8.72E-07</v>
      </c>
      <c r="Q71" s="40">
        <f t="shared" si="27"/>
        <v>0.00171</v>
      </c>
      <c r="S71" s="114">
        <f t="shared" si="12"/>
        <v>-0.0007733333333333333</v>
      </c>
      <c r="T71" s="114">
        <f t="shared" si="13"/>
        <v>0.0036919895268901657</v>
      </c>
      <c r="U71" s="114"/>
      <c r="V71" s="114">
        <f t="shared" si="14"/>
        <v>0.001703978666666667</v>
      </c>
      <c r="W71" s="114">
        <f t="shared" si="15"/>
        <v>0.003776877810616947</v>
      </c>
    </row>
    <row r="72" spans="1:23" ht="12.75">
      <c r="A72" s="32" t="str">
        <f t="shared" si="16"/>
        <v>b13</v>
      </c>
      <c r="B72" s="39">
        <f t="shared" si="16"/>
        <v>0.0459</v>
      </c>
      <c r="C72" s="39">
        <f t="shared" si="16"/>
        <v>0.0421</v>
      </c>
      <c r="D72" s="39">
        <f t="shared" si="16"/>
        <v>0.0465</v>
      </c>
      <c r="E72" s="39">
        <f t="shared" si="16"/>
        <v>0.044</v>
      </c>
      <c r="F72" s="39">
        <f t="shared" si="16"/>
        <v>0.041</v>
      </c>
      <c r="G72" s="39">
        <f t="shared" si="16"/>
        <v>0.0424</v>
      </c>
      <c r="H72" s="40">
        <f t="shared" si="16"/>
        <v>0.0437</v>
      </c>
      <c r="I72" s="41"/>
      <c r="J72" s="42" t="str">
        <f t="shared" si="17"/>
        <v>b13</v>
      </c>
      <c r="K72" s="39">
        <f t="shared" si="17"/>
        <v>0.0435</v>
      </c>
      <c r="L72" s="39">
        <f t="shared" si="17"/>
        <v>0.0444</v>
      </c>
      <c r="M72" s="39">
        <f t="shared" si="17"/>
        <v>0.044</v>
      </c>
      <c r="N72" s="39">
        <f t="shared" si="17"/>
        <v>0.0425</v>
      </c>
      <c r="O72" s="39">
        <f t="shared" si="17"/>
        <v>0.0419</v>
      </c>
      <c r="P72" s="39">
        <f t="shared" si="17"/>
        <v>0.0421</v>
      </c>
      <c r="Q72" s="40">
        <f t="shared" si="17"/>
        <v>0.043</v>
      </c>
      <c r="S72" s="114">
        <f t="shared" si="12"/>
        <v>0.04365</v>
      </c>
      <c r="T72" s="114">
        <f t="shared" si="13"/>
        <v>0.00220431395223089</v>
      </c>
      <c r="U72" s="114"/>
      <c r="V72" s="114">
        <f t="shared" si="14"/>
        <v>0.04306666666666667</v>
      </c>
      <c r="W72" s="114">
        <f t="shared" si="15"/>
        <v>0.0010443498775154017</v>
      </c>
    </row>
    <row r="73" spans="1:23" ht="12.75">
      <c r="A73" s="32" t="str">
        <f t="shared" si="16"/>
        <v>b14</v>
      </c>
      <c r="B73" s="39">
        <f aca="true" t="shared" si="28" ref="B73:H73">-B35</f>
        <v>-0.00634</v>
      </c>
      <c r="C73" s="39">
        <f t="shared" si="28"/>
        <v>-0.00792</v>
      </c>
      <c r="D73" s="39">
        <f t="shared" si="28"/>
        <v>-0.00678</v>
      </c>
      <c r="E73" s="39">
        <f t="shared" si="28"/>
        <v>-0.0103</v>
      </c>
      <c r="F73" s="39">
        <f t="shared" si="28"/>
        <v>-0.00148</v>
      </c>
      <c r="G73" s="39">
        <f t="shared" si="28"/>
        <v>-0.0027</v>
      </c>
      <c r="H73" s="40">
        <f t="shared" si="28"/>
        <v>-0.00593</v>
      </c>
      <c r="I73" s="41"/>
      <c r="J73" s="42" t="str">
        <f t="shared" si="17"/>
        <v>b14</v>
      </c>
      <c r="K73" s="39">
        <f aca="true" t="shared" si="29" ref="K73:Q73">-K35</f>
        <v>-0.00391</v>
      </c>
      <c r="L73" s="39">
        <f t="shared" si="29"/>
        <v>-0.0115</v>
      </c>
      <c r="M73" s="39">
        <f t="shared" si="29"/>
        <v>-0.0107</v>
      </c>
      <c r="N73" s="39">
        <f t="shared" si="29"/>
        <v>-0.0108</v>
      </c>
      <c r="O73" s="39">
        <f t="shared" si="29"/>
        <v>-0.0147</v>
      </c>
      <c r="P73" s="39">
        <f t="shared" si="29"/>
        <v>-0.00824</v>
      </c>
      <c r="Q73" s="40">
        <f t="shared" si="29"/>
        <v>-0.00996</v>
      </c>
      <c r="S73" s="114">
        <f t="shared" si="12"/>
        <v>-0.005920000000000001</v>
      </c>
      <c r="T73" s="114">
        <f t="shared" si="13"/>
        <v>0.0032918809212971224</v>
      </c>
      <c r="U73" s="114"/>
      <c r="V73" s="114">
        <f t="shared" si="14"/>
        <v>-0.009975</v>
      </c>
      <c r="W73" s="114">
        <f t="shared" si="15"/>
        <v>0.003623588000863233</v>
      </c>
    </row>
    <row r="74" spans="1:23" ht="12.75">
      <c r="A74" s="32" t="str">
        <f t="shared" si="16"/>
        <v>b15</v>
      </c>
      <c r="B74" s="39">
        <f t="shared" si="16"/>
        <v>0.034</v>
      </c>
      <c r="C74" s="39">
        <f t="shared" si="16"/>
        <v>0.0327</v>
      </c>
      <c r="D74" s="39">
        <f t="shared" si="16"/>
        <v>0.0304</v>
      </c>
      <c r="E74" s="39">
        <f t="shared" si="16"/>
        <v>0.0321</v>
      </c>
      <c r="F74" s="39">
        <f t="shared" si="16"/>
        <v>0.0358</v>
      </c>
      <c r="G74" s="39">
        <f t="shared" si="16"/>
        <v>0.0356</v>
      </c>
      <c r="H74" s="40">
        <f t="shared" si="16"/>
        <v>0.0334</v>
      </c>
      <c r="I74" s="41"/>
      <c r="J74" s="42" t="str">
        <f t="shared" si="17"/>
        <v>b15</v>
      </c>
      <c r="K74" s="39">
        <f t="shared" si="17"/>
        <v>0.0358</v>
      </c>
      <c r="L74" s="39">
        <f t="shared" si="17"/>
        <v>0.0337</v>
      </c>
      <c r="M74" s="39">
        <f t="shared" si="17"/>
        <v>0.0348</v>
      </c>
      <c r="N74" s="39">
        <f t="shared" si="17"/>
        <v>0.0303</v>
      </c>
      <c r="O74" s="39">
        <f t="shared" si="17"/>
        <v>0.0309</v>
      </c>
      <c r="P74" s="39">
        <f t="shared" si="17"/>
        <v>0.0334</v>
      </c>
      <c r="Q74" s="40">
        <f t="shared" si="17"/>
        <v>0.0332</v>
      </c>
      <c r="S74" s="114">
        <f t="shared" si="12"/>
        <v>0.033433333333333336</v>
      </c>
      <c r="T74" s="114">
        <f t="shared" si="13"/>
        <v>0.0021039645117412443</v>
      </c>
      <c r="U74" s="114"/>
      <c r="V74" s="114">
        <f t="shared" si="14"/>
        <v>0.033150000000000006</v>
      </c>
      <c r="W74" s="114">
        <f t="shared" si="15"/>
        <v>0.0021584716815375967</v>
      </c>
    </row>
    <row r="75" spans="1:17" ht="12.75">
      <c r="A75" s="32" t="str">
        <f>A37</f>
        <v>b16</v>
      </c>
      <c r="B75" s="20"/>
      <c r="C75" s="20"/>
      <c r="D75" s="20"/>
      <c r="E75" s="20"/>
      <c r="F75" s="20"/>
      <c r="G75" s="20"/>
      <c r="H75" s="40"/>
      <c r="I75" s="41"/>
      <c r="J75" s="42" t="str">
        <f t="shared" si="17"/>
        <v>b16</v>
      </c>
      <c r="K75" s="20"/>
      <c r="L75" s="20"/>
      <c r="M75" s="20"/>
      <c r="N75" s="20"/>
      <c r="O75" s="20"/>
      <c r="P75" s="20"/>
      <c r="Q75" s="40"/>
    </row>
    <row r="76" spans="1:17" ht="13.5" thickBot="1">
      <c r="A76" s="43" t="str">
        <f>A38</f>
        <v>b17</v>
      </c>
      <c r="B76" s="20"/>
      <c r="C76" s="20"/>
      <c r="D76" s="20"/>
      <c r="E76" s="20"/>
      <c r="F76" s="20"/>
      <c r="G76" s="20"/>
      <c r="H76" s="44"/>
      <c r="I76" s="41"/>
      <c r="J76" s="45" t="str">
        <f>J38</f>
        <v>b17</v>
      </c>
      <c r="K76" s="23"/>
      <c r="L76" s="23"/>
      <c r="M76" s="23"/>
      <c r="N76" s="23"/>
      <c r="O76" s="23"/>
      <c r="P76" s="23"/>
      <c r="Q76" s="44"/>
    </row>
    <row r="77" spans="1:23" ht="12.75">
      <c r="A77" s="46" t="str">
        <f aca="true" t="shared" si="30" ref="A77:A93">A39</f>
        <v>a1</v>
      </c>
      <c r="B77" s="47">
        <f>-B39</f>
        <v>-6.65</v>
      </c>
      <c r="C77" s="47">
        <f aca="true" t="shared" si="31" ref="C77:H77">-C39</f>
        <v>8.03</v>
      </c>
      <c r="D77" s="47">
        <f t="shared" si="31"/>
        <v>3.93</v>
      </c>
      <c r="E77" s="47">
        <f t="shared" si="31"/>
        <v>-6.96</v>
      </c>
      <c r="F77" s="47">
        <f t="shared" si="31"/>
        <v>0.565</v>
      </c>
      <c r="G77" s="47">
        <f t="shared" si="31"/>
        <v>1.53</v>
      </c>
      <c r="H77" s="48">
        <f t="shared" si="31"/>
        <v>0</v>
      </c>
      <c r="I77" s="41"/>
      <c r="J77" s="42" t="str">
        <f>J39</f>
        <v>a1</v>
      </c>
      <c r="K77" s="39">
        <f>-K39</f>
        <v>3.38</v>
      </c>
      <c r="L77" s="39">
        <f aca="true" t="shared" si="32" ref="L77:Q77">-L39</f>
        <v>1.22</v>
      </c>
      <c r="M77" s="39">
        <f t="shared" si="32"/>
        <v>-7.07</v>
      </c>
      <c r="N77" s="39">
        <f t="shared" si="32"/>
        <v>5.93</v>
      </c>
      <c r="O77" s="39">
        <f t="shared" si="32"/>
        <v>-2.48</v>
      </c>
      <c r="P77" s="39">
        <f t="shared" si="32"/>
        <v>-1.04</v>
      </c>
      <c r="Q77" s="48">
        <f t="shared" si="32"/>
        <v>0</v>
      </c>
      <c r="S77" s="114">
        <f>AVERAGE(B77:G77)</f>
        <v>0.07416666666666645</v>
      </c>
      <c r="T77" s="114">
        <f>STDEV(B77:G77)</f>
        <v>5.919746968128508</v>
      </c>
      <c r="U77" s="114"/>
      <c r="V77" s="114">
        <f>AVERAGE(K77:P77)</f>
        <v>-0.010000000000000156</v>
      </c>
      <c r="W77" s="114">
        <f>STDEV(K77:P77)</f>
        <v>4.58898681628091</v>
      </c>
    </row>
    <row r="78" spans="1:23" ht="12.75">
      <c r="A78" s="32" t="str">
        <f>A40</f>
        <v>a2</v>
      </c>
      <c r="B78" s="39">
        <f>B40</f>
        <v>-1.69</v>
      </c>
      <c r="C78" s="39">
        <f aca="true" t="shared" si="33" ref="C78:H78">C40</f>
        <v>-2.66</v>
      </c>
      <c r="D78" s="39">
        <f t="shared" si="33"/>
        <v>-2.18</v>
      </c>
      <c r="E78" s="39">
        <f t="shared" si="33"/>
        <v>-1.56</v>
      </c>
      <c r="F78" s="39">
        <f t="shared" si="33"/>
        <v>-1.36</v>
      </c>
      <c r="G78" s="39">
        <f t="shared" si="33"/>
        <v>-0.424</v>
      </c>
      <c r="H78" s="40">
        <f t="shared" si="33"/>
        <v>-1.65</v>
      </c>
      <c r="I78" s="41"/>
      <c r="J78" s="42" t="str">
        <f>J40</f>
        <v>a2</v>
      </c>
      <c r="K78" s="39">
        <f>K40</f>
        <v>-0.0759</v>
      </c>
      <c r="L78" s="39">
        <f aca="true" t="shared" si="34" ref="L78:Q78">L40</f>
        <v>0.253</v>
      </c>
      <c r="M78" s="39">
        <f t="shared" si="34"/>
        <v>0.427</v>
      </c>
      <c r="N78" s="39">
        <f t="shared" si="34"/>
        <v>1.04</v>
      </c>
      <c r="O78" s="39">
        <f t="shared" si="34"/>
        <v>0.0682</v>
      </c>
      <c r="P78" s="39">
        <f t="shared" si="34"/>
        <v>-0.238</v>
      </c>
      <c r="Q78" s="40">
        <f t="shared" si="34"/>
        <v>0.246</v>
      </c>
      <c r="S78" s="114">
        <f aca="true" t="shared" si="35" ref="S78:S91">AVERAGE(B78:G78)</f>
        <v>-1.6456666666666664</v>
      </c>
      <c r="T78" s="114">
        <f aca="true" t="shared" si="36" ref="T78:T91">STDEV(B78:G78)</f>
        <v>0.761283565215135</v>
      </c>
      <c r="U78" s="114"/>
      <c r="V78" s="114">
        <f aca="true" t="shared" si="37" ref="V78:V91">AVERAGE(K78:P78)</f>
        <v>0.24571666666666667</v>
      </c>
      <c r="W78" s="114">
        <f aca="true" t="shared" si="38" ref="W78:W91">STDEV(K78:P78)</f>
        <v>0.45447419472030165</v>
      </c>
    </row>
    <row r="79" spans="1:23" ht="12.75">
      <c r="A79" s="32" t="str">
        <f t="shared" si="30"/>
        <v>a3</v>
      </c>
      <c r="B79" s="39">
        <f aca="true" t="shared" si="39" ref="B79:H79">-B41</f>
        <v>0.587</v>
      </c>
      <c r="C79" s="39">
        <f t="shared" si="39"/>
        <v>1.39</v>
      </c>
      <c r="D79" s="39">
        <f t="shared" si="39"/>
        <v>0.694</v>
      </c>
      <c r="E79" s="39">
        <f t="shared" si="39"/>
        <v>0.232</v>
      </c>
      <c r="F79" s="39">
        <f t="shared" si="39"/>
        <v>-0.296</v>
      </c>
      <c r="G79" s="39">
        <f t="shared" si="39"/>
        <v>-0.0302</v>
      </c>
      <c r="H79" s="40">
        <f t="shared" si="39"/>
        <v>0.429</v>
      </c>
      <c r="I79" s="41"/>
      <c r="J79" s="42" t="str">
        <f>J41</f>
        <v>a3</v>
      </c>
      <c r="K79" s="39">
        <f aca="true" t="shared" si="40" ref="K79:Q79">-K41</f>
        <v>1.04</v>
      </c>
      <c r="L79" s="39">
        <f t="shared" si="40"/>
        <v>-0.0682</v>
      </c>
      <c r="M79" s="39">
        <f t="shared" si="40"/>
        <v>0.434</v>
      </c>
      <c r="N79" s="39">
        <f t="shared" si="40"/>
        <v>0.856</v>
      </c>
      <c r="O79" s="39">
        <f t="shared" si="40"/>
        <v>0.267</v>
      </c>
      <c r="P79" s="39">
        <f t="shared" si="40"/>
        <v>0.587</v>
      </c>
      <c r="Q79" s="40">
        <f t="shared" si="40"/>
        <v>0.52</v>
      </c>
      <c r="S79" s="114">
        <f t="shared" si="35"/>
        <v>0.4294666666666667</v>
      </c>
      <c r="T79" s="114">
        <f t="shared" si="36"/>
        <v>0.5990003895379923</v>
      </c>
      <c r="U79" s="114"/>
      <c r="V79" s="114">
        <f t="shared" si="37"/>
        <v>0.5193</v>
      </c>
      <c r="W79" s="114">
        <f t="shared" si="38"/>
        <v>0.40128949649847545</v>
      </c>
    </row>
    <row r="80" spans="1:23" ht="12.75">
      <c r="A80" s="32" t="str">
        <f>A42</f>
        <v>a4</v>
      </c>
      <c r="B80" s="39">
        <f>B42</f>
        <v>-0.206</v>
      </c>
      <c r="C80" s="39">
        <f aca="true" t="shared" si="41" ref="C80:H80">C42</f>
        <v>-0.53</v>
      </c>
      <c r="D80" s="39">
        <f t="shared" si="41"/>
        <v>0.00131</v>
      </c>
      <c r="E80" s="39">
        <f t="shared" si="41"/>
        <v>-0.0558</v>
      </c>
      <c r="F80" s="39">
        <f t="shared" si="41"/>
        <v>-0.0645</v>
      </c>
      <c r="G80" s="39">
        <f t="shared" si="41"/>
        <v>-0.0947</v>
      </c>
      <c r="H80" s="40">
        <f t="shared" si="41"/>
        <v>-0.158</v>
      </c>
      <c r="I80" s="41"/>
      <c r="J80" s="42" t="str">
        <f aca="true" t="shared" si="42" ref="J80:Q80">J42</f>
        <v>a4</v>
      </c>
      <c r="K80" s="39">
        <f t="shared" si="42"/>
        <v>0.305</v>
      </c>
      <c r="L80" s="39">
        <f t="shared" si="42"/>
        <v>0.461</v>
      </c>
      <c r="M80" s="39">
        <f t="shared" si="42"/>
        <v>0.258</v>
      </c>
      <c r="N80" s="39">
        <f t="shared" si="42"/>
        <v>0.427</v>
      </c>
      <c r="O80" s="39">
        <f t="shared" si="42"/>
        <v>0.361</v>
      </c>
      <c r="P80" s="39">
        <f t="shared" si="42"/>
        <v>0.645</v>
      </c>
      <c r="Q80" s="40">
        <f t="shared" si="42"/>
        <v>0.41</v>
      </c>
      <c r="S80" s="114">
        <f t="shared" si="35"/>
        <v>-0.15828166666666665</v>
      </c>
      <c r="T80" s="114">
        <f t="shared" si="36"/>
        <v>0.19455651111352368</v>
      </c>
      <c r="U80" s="114"/>
      <c r="V80" s="114">
        <f t="shared" si="37"/>
        <v>0.4095</v>
      </c>
      <c r="W80" s="114">
        <f t="shared" si="38"/>
        <v>0.137581612143484</v>
      </c>
    </row>
    <row r="81" spans="1:23" ht="12.75">
      <c r="A81" s="32" t="str">
        <f t="shared" si="30"/>
        <v>a5</v>
      </c>
      <c r="B81" s="39">
        <f aca="true" t="shared" si="43" ref="B81:H81">-B43</f>
        <v>0.26</v>
      </c>
      <c r="C81" s="39">
        <f t="shared" si="43"/>
        <v>0.22</v>
      </c>
      <c r="D81" s="39">
        <f t="shared" si="43"/>
        <v>0.0795</v>
      </c>
      <c r="E81" s="39">
        <f t="shared" si="43"/>
        <v>0.00515</v>
      </c>
      <c r="F81" s="39">
        <f t="shared" si="43"/>
        <v>-0.12</v>
      </c>
      <c r="G81" s="39">
        <f t="shared" si="43"/>
        <v>-0.0726</v>
      </c>
      <c r="H81" s="40">
        <f t="shared" si="43"/>
        <v>0.0619</v>
      </c>
      <c r="I81" s="41"/>
      <c r="J81" s="42" t="str">
        <f>J43</f>
        <v>a5</v>
      </c>
      <c r="K81" s="39">
        <f aca="true" t="shared" si="44" ref="K81:Q81">-K43</f>
        <v>0.188</v>
      </c>
      <c r="L81" s="39">
        <f t="shared" si="44"/>
        <v>0.133</v>
      </c>
      <c r="M81" s="39">
        <f t="shared" si="44"/>
        <v>0.067</v>
      </c>
      <c r="N81" s="39">
        <f t="shared" si="44"/>
        <v>0.233</v>
      </c>
      <c r="O81" s="39">
        <f t="shared" si="44"/>
        <v>-0.0501</v>
      </c>
      <c r="P81" s="39">
        <f t="shared" si="44"/>
        <v>0.0605</v>
      </c>
      <c r="Q81" s="40">
        <f t="shared" si="44"/>
        <v>0.105</v>
      </c>
      <c r="S81" s="114">
        <f t="shared" si="35"/>
        <v>0.06200833333333333</v>
      </c>
      <c r="T81" s="114">
        <f t="shared" si="36"/>
        <v>0.1542383428874502</v>
      </c>
      <c r="U81" s="114"/>
      <c r="V81" s="114">
        <f t="shared" si="37"/>
        <v>0.10523333333333333</v>
      </c>
      <c r="W81" s="114">
        <f t="shared" si="38"/>
        <v>0.10152530062337502</v>
      </c>
    </row>
    <row r="82" spans="1:23" ht="12.75">
      <c r="A82" s="32" t="str">
        <f>A44</f>
        <v>a6</v>
      </c>
      <c r="B82" s="39">
        <f>B44</f>
        <v>0.000705</v>
      </c>
      <c r="C82" s="39">
        <f aca="true" t="shared" si="45" ref="C82:H82">C44</f>
        <v>0.0528</v>
      </c>
      <c r="D82" s="39">
        <f t="shared" si="45"/>
        <v>0.00309</v>
      </c>
      <c r="E82" s="39">
        <f t="shared" si="45"/>
        <v>-0.0636</v>
      </c>
      <c r="F82" s="39">
        <f t="shared" si="45"/>
        <v>0.0173</v>
      </c>
      <c r="G82" s="39">
        <f t="shared" si="45"/>
        <v>-0.0753</v>
      </c>
      <c r="H82" s="40">
        <f t="shared" si="45"/>
        <v>-0.0108</v>
      </c>
      <c r="I82" s="41"/>
      <c r="J82" s="42" t="str">
        <f aca="true" t="shared" si="46" ref="J82:Q82">J44</f>
        <v>a6</v>
      </c>
      <c r="K82" s="39">
        <f t="shared" si="46"/>
        <v>-0.12</v>
      </c>
      <c r="L82" s="39">
        <f t="shared" si="46"/>
        <v>-0.112</v>
      </c>
      <c r="M82" s="39">
        <f t="shared" si="46"/>
        <v>-0.145</v>
      </c>
      <c r="N82" s="39">
        <f t="shared" si="46"/>
        <v>-0.205</v>
      </c>
      <c r="O82" s="39">
        <f t="shared" si="46"/>
        <v>-0.0376</v>
      </c>
      <c r="P82" s="39">
        <f t="shared" si="46"/>
        <v>-0.179</v>
      </c>
      <c r="Q82" s="40">
        <f t="shared" si="46"/>
        <v>-0.133</v>
      </c>
      <c r="S82" s="114">
        <f t="shared" si="35"/>
        <v>-0.010834166666666667</v>
      </c>
      <c r="T82" s="114">
        <f t="shared" si="36"/>
        <v>0.04920965377003446</v>
      </c>
      <c r="U82" s="114"/>
      <c r="V82" s="114">
        <f t="shared" si="37"/>
        <v>-0.1331</v>
      </c>
      <c r="W82" s="114">
        <f t="shared" si="38"/>
        <v>0.05857490930424049</v>
      </c>
    </row>
    <row r="83" spans="1:23" ht="12.75">
      <c r="A83" s="32" t="str">
        <f t="shared" si="30"/>
        <v>a7</v>
      </c>
      <c r="B83" s="39">
        <f aca="true" t="shared" si="47" ref="B83:H83">-B45</f>
        <v>0.00875</v>
      </c>
      <c r="C83" s="39">
        <f t="shared" si="47"/>
        <v>0.0184</v>
      </c>
      <c r="D83" s="39">
        <f t="shared" si="47"/>
        <v>-0.00777</v>
      </c>
      <c r="E83" s="39">
        <f t="shared" si="47"/>
        <v>-0.0123</v>
      </c>
      <c r="F83" s="39">
        <f t="shared" si="47"/>
        <v>-0.0603</v>
      </c>
      <c r="G83" s="39">
        <f t="shared" si="47"/>
        <v>0.0365</v>
      </c>
      <c r="H83" s="40">
        <f t="shared" si="47"/>
        <v>-0.00281</v>
      </c>
      <c r="I83" s="41"/>
      <c r="J83" s="42" t="str">
        <f>J45</f>
        <v>a7</v>
      </c>
      <c r="K83" s="39">
        <f aca="true" t="shared" si="48" ref="K83:Q83">-K45</f>
        <v>-0.0329</v>
      </c>
      <c r="L83" s="39">
        <f t="shared" si="48"/>
        <v>-0.0781</v>
      </c>
      <c r="M83" s="39">
        <f t="shared" si="48"/>
        <v>-0.0304</v>
      </c>
      <c r="N83" s="39">
        <f t="shared" si="48"/>
        <v>-0.0443</v>
      </c>
      <c r="O83" s="39">
        <f t="shared" si="48"/>
        <v>-0.0861</v>
      </c>
      <c r="P83" s="39">
        <f t="shared" si="48"/>
        <v>-0.0578</v>
      </c>
      <c r="Q83" s="40">
        <f t="shared" si="48"/>
        <v>-0.0549</v>
      </c>
      <c r="S83" s="114">
        <f t="shared" si="35"/>
        <v>-0.0027866666666666665</v>
      </c>
      <c r="T83" s="114">
        <f t="shared" si="36"/>
        <v>0.033312257003491476</v>
      </c>
      <c r="U83" s="114"/>
      <c r="V83" s="114">
        <f t="shared" si="37"/>
        <v>-0.054933333333333334</v>
      </c>
      <c r="W83" s="114">
        <f t="shared" si="38"/>
        <v>0.023309626051626536</v>
      </c>
    </row>
    <row r="84" spans="1:23" ht="12.75">
      <c r="A84" s="32" t="str">
        <f>A46</f>
        <v>a8</v>
      </c>
      <c r="B84" s="39">
        <f>B46</f>
        <v>-0.0273</v>
      </c>
      <c r="C84" s="39">
        <f aca="true" t="shared" si="49" ref="C84:H84">C46</f>
        <v>0.0194</v>
      </c>
      <c r="D84" s="39">
        <f t="shared" si="49"/>
        <v>0.0293</v>
      </c>
      <c r="E84" s="39">
        <f t="shared" si="49"/>
        <v>0.00309</v>
      </c>
      <c r="F84" s="39">
        <f t="shared" si="49"/>
        <v>0.00411</v>
      </c>
      <c r="G84" s="39">
        <f t="shared" si="49"/>
        <v>-0.00548</v>
      </c>
      <c r="H84" s="40">
        <f t="shared" si="49"/>
        <v>0.00384</v>
      </c>
      <c r="I84" s="41"/>
      <c r="J84" s="42" t="str">
        <f aca="true" t="shared" si="50" ref="J84:Q84">J46</f>
        <v>a8</v>
      </c>
      <c r="K84" s="39">
        <f t="shared" si="50"/>
        <v>0.0548</v>
      </c>
      <c r="L84" s="39">
        <f t="shared" si="50"/>
        <v>0.0213</v>
      </c>
      <c r="M84" s="39">
        <f t="shared" si="50"/>
        <v>0.0148</v>
      </c>
      <c r="N84" s="39">
        <f t="shared" si="50"/>
        <v>0.0563</v>
      </c>
      <c r="O84" s="39">
        <f t="shared" si="50"/>
        <v>0.0318</v>
      </c>
      <c r="P84" s="39">
        <f t="shared" si="50"/>
        <v>0.033</v>
      </c>
      <c r="Q84" s="40">
        <f t="shared" si="50"/>
        <v>0.0353</v>
      </c>
      <c r="S84" s="114">
        <f t="shared" si="35"/>
        <v>0.003853333333333333</v>
      </c>
      <c r="T84" s="114">
        <f t="shared" si="36"/>
        <v>0.01973586346392442</v>
      </c>
      <c r="U84" s="114"/>
      <c r="V84" s="114">
        <f t="shared" si="37"/>
        <v>0.035333333333333335</v>
      </c>
      <c r="W84" s="114">
        <f t="shared" si="38"/>
        <v>0.01705891751157344</v>
      </c>
    </row>
    <row r="85" spans="1:23" ht="12.75">
      <c r="A85" s="32" t="str">
        <f t="shared" si="30"/>
        <v>a9</v>
      </c>
      <c r="B85" s="39">
        <f aca="true" t="shared" si="51" ref="B85:H85">-B47</f>
        <v>0.0212</v>
      </c>
      <c r="C85" s="39">
        <f t="shared" si="51"/>
        <v>-0.00108</v>
      </c>
      <c r="D85" s="39">
        <f t="shared" si="51"/>
        <v>-0.00292</v>
      </c>
      <c r="E85" s="39">
        <f t="shared" si="51"/>
        <v>0.00436</v>
      </c>
      <c r="F85" s="39">
        <f t="shared" si="51"/>
        <v>-0.021</v>
      </c>
      <c r="G85" s="39">
        <f t="shared" si="51"/>
        <v>-0.0245</v>
      </c>
      <c r="H85" s="40">
        <f t="shared" si="51"/>
        <v>-0.00401</v>
      </c>
      <c r="I85" s="41"/>
      <c r="J85" s="42" t="str">
        <f>J47</f>
        <v>a9</v>
      </c>
      <c r="K85" s="39">
        <f aca="true" t="shared" si="52" ref="K85:Q85">-K47</f>
        <v>0.0282</v>
      </c>
      <c r="L85" s="39">
        <f t="shared" si="52"/>
        <v>0.0213</v>
      </c>
      <c r="M85" s="39">
        <f t="shared" si="52"/>
        <v>-0.0134</v>
      </c>
      <c r="N85" s="39">
        <f t="shared" si="52"/>
        <v>0.0192</v>
      </c>
      <c r="O85" s="39">
        <f t="shared" si="52"/>
        <v>-0.0138</v>
      </c>
      <c r="P85" s="39">
        <f t="shared" si="52"/>
        <v>0.00657</v>
      </c>
      <c r="Q85" s="40">
        <f t="shared" si="52"/>
        <v>0.00802</v>
      </c>
      <c r="S85" s="114">
        <f t="shared" si="35"/>
        <v>-0.0039900000000000005</v>
      </c>
      <c r="T85" s="114">
        <f t="shared" si="36"/>
        <v>0.016875258812830102</v>
      </c>
      <c r="U85" s="114"/>
      <c r="V85" s="114">
        <f t="shared" si="37"/>
        <v>0.008011666666666667</v>
      </c>
      <c r="W85" s="114">
        <f t="shared" si="38"/>
        <v>0.018141742382325538</v>
      </c>
    </row>
    <row r="86" spans="1:23" ht="12.75">
      <c r="A86" s="32" t="str">
        <f>A48</f>
        <v>a10</v>
      </c>
      <c r="B86" s="39">
        <f>B48</f>
        <v>-0.0207</v>
      </c>
      <c r="C86" s="39">
        <f aca="true" t="shared" si="53" ref="C86:H86">C48</f>
        <v>0.0107</v>
      </c>
      <c r="D86" s="39">
        <f t="shared" si="53"/>
        <v>0.0202</v>
      </c>
      <c r="E86" s="39">
        <f t="shared" si="53"/>
        <v>-0.0111</v>
      </c>
      <c r="F86" s="39">
        <f t="shared" si="53"/>
        <v>0.0248</v>
      </c>
      <c r="G86" s="39">
        <f t="shared" si="53"/>
        <v>-0.0238</v>
      </c>
      <c r="H86" s="40">
        <f t="shared" si="53"/>
        <v>0</v>
      </c>
      <c r="I86" s="41"/>
      <c r="J86" s="42" t="str">
        <f aca="true" t="shared" si="54" ref="J86:Q86">J48</f>
        <v>a10</v>
      </c>
      <c r="K86" s="39">
        <f t="shared" si="54"/>
        <v>-0.0045</v>
      </c>
      <c r="L86" s="39">
        <f t="shared" si="54"/>
        <v>-0.00519</v>
      </c>
      <c r="M86" s="39">
        <f t="shared" si="54"/>
        <v>-0.0162</v>
      </c>
      <c r="N86" s="39">
        <f t="shared" si="54"/>
        <v>0.0237</v>
      </c>
      <c r="O86" s="39">
        <f t="shared" si="54"/>
        <v>-0.00281</v>
      </c>
      <c r="P86" s="39">
        <f t="shared" si="54"/>
        <v>0.00503</v>
      </c>
      <c r="Q86" s="40">
        <f t="shared" si="54"/>
        <v>0</v>
      </c>
      <c r="S86" s="114">
        <f t="shared" si="35"/>
        <v>1.6666666666665986E-05</v>
      </c>
      <c r="T86" s="114">
        <f t="shared" si="36"/>
        <v>0.02124009573110881</v>
      </c>
      <c r="U86" s="114"/>
      <c r="V86" s="114">
        <f t="shared" si="37"/>
        <v>4.999999999999796E-06</v>
      </c>
      <c r="W86" s="114">
        <f t="shared" si="38"/>
        <v>0.013450003345724491</v>
      </c>
    </row>
    <row r="87" spans="1:23" ht="12.75">
      <c r="A87" s="32" t="str">
        <f t="shared" si="30"/>
        <v>a11</v>
      </c>
      <c r="B87" s="39">
        <f aca="true" t="shared" si="55" ref="B87:H87">-B49</f>
        <v>0.00338</v>
      </c>
      <c r="C87" s="39">
        <f t="shared" si="55"/>
        <v>0.00438</v>
      </c>
      <c r="D87" s="39">
        <f t="shared" si="55"/>
        <v>0.00638</v>
      </c>
      <c r="E87" s="39">
        <f t="shared" si="55"/>
        <v>0.000755</v>
      </c>
      <c r="F87" s="39">
        <f t="shared" si="55"/>
        <v>0.00362</v>
      </c>
      <c r="G87" s="39">
        <f t="shared" si="55"/>
        <v>0.0107</v>
      </c>
      <c r="H87" s="40">
        <f t="shared" si="55"/>
        <v>0.00483</v>
      </c>
      <c r="I87" s="41"/>
      <c r="J87" s="42" t="str">
        <f>J49</f>
        <v>a11</v>
      </c>
      <c r="K87" s="39">
        <f aca="true" t="shared" si="56" ref="K87:Q87">-K49</f>
        <v>0.00236</v>
      </c>
      <c r="L87" s="39">
        <f t="shared" si="56"/>
        <v>0.000536</v>
      </c>
      <c r="M87" s="39">
        <f t="shared" si="56"/>
        <v>0.000968</v>
      </c>
      <c r="N87" s="39">
        <f t="shared" si="56"/>
        <v>0.00698</v>
      </c>
      <c r="O87" s="39">
        <f t="shared" si="56"/>
        <v>-0.00635</v>
      </c>
      <c r="P87" s="39">
        <f t="shared" si="56"/>
        <v>-0.00252</v>
      </c>
      <c r="Q87" s="40">
        <f t="shared" si="56"/>
        <v>0.000334</v>
      </c>
      <c r="S87" s="114">
        <f t="shared" si="35"/>
        <v>0.004869166666666667</v>
      </c>
      <c r="T87" s="114">
        <f t="shared" si="36"/>
        <v>0.0033830436247064073</v>
      </c>
      <c r="U87" s="114"/>
      <c r="V87" s="114">
        <f t="shared" si="37"/>
        <v>0.0003289999999999999</v>
      </c>
      <c r="W87" s="114">
        <f t="shared" si="38"/>
        <v>0.004506390440252598</v>
      </c>
    </row>
    <row r="88" spans="1:23" ht="12.75">
      <c r="A88" s="32" t="str">
        <f>A50</f>
        <v>a12</v>
      </c>
      <c r="B88" s="39">
        <f>B50</f>
        <v>-0.000134</v>
      </c>
      <c r="C88" s="39">
        <f aca="true" t="shared" si="57" ref="C88:H88">C50</f>
        <v>-0.000346</v>
      </c>
      <c r="D88" s="39">
        <f t="shared" si="57"/>
        <v>0.00168</v>
      </c>
      <c r="E88" s="39">
        <f t="shared" si="57"/>
        <v>-0.00502</v>
      </c>
      <c r="F88" s="39">
        <f t="shared" si="57"/>
        <v>0.000795</v>
      </c>
      <c r="G88" s="39">
        <f t="shared" si="57"/>
        <v>-0.00586</v>
      </c>
      <c r="H88" s="40">
        <f t="shared" si="57"/>
        <v>-0.00148</v>
      </c>
      <c r="I88" s="41"/>
      <c r="J88" s="42" t="str">
        <f aca="true" t="shared" si="58" ref="J88:Q88">J50</f>
        <v>a12</v>
      </c>
      <c r="K88" s="39">
        <f t="shared" si="58"/>
        <v>-0.00121</v>
      </c>
      <c r="L88" s="39">
        <f t="shared" si="58"/>
        <v>-3.77E-05</v>
      </c>
      <c r="M88" s="39">
        <f t="shared" si="58"/>
        <v>-0.00348</v>
      </c>
      <c r="N88" s="39">
        <f t="shared" si="58"/>
        <v>-0.00293</v>
      </c>
      <c r="O88" s="39">
        <f t="shared" si="58"/>
        <v>0.00244</v>
      </c>
      <c r="P88" s="39">
        <f t="shared" si="58"/>
        <v>-0.00345</v>
      </c>
      <c r="Q88" s="40">
        <f t="shared" si="58"/>
        <v>-0.00144</v>
      </c>
      <c r="S88" s="114">
        <f t="shared" si="35"/>
        <v>-0.0014808333333333334</v>
      </c>
      <c r="T88" s="114">
        <f t="shared" si="36"/>
        <v>0.003161483602150526</v>
      </c>
      <c r="U88" s="114"/>
      <c r="V88" s="114">
        <f t="shared" si="37"/>
        <v>-0.0014446166666666667</v>
      </c>
      <c r="W88" s="114">
        <f t="shared" si="38"/>
        <v>0.002345012469405369</v>
      </c>
    </row>
    <row r="89" spans="1:23" ht="12.75">
      <c r="A89" s="32" t="str">
        <f t="shared" si="30"/>
        <v>a13</v>
      </c>
      <c r="B89" s="39">
        <f aca="true" t="shared" si="59" ref="B89:H89">-B51</f>
        <v>0.0046</v>
      </c>
      <c r="C89" s="39">
        <f t="shared" si="59"/>
        <v>0.00426</v>
      </c>
      <c r="D89" s="39">
        <f t="shared" si="59"/>
        <v>0.00256</v>
      </c>
      <c r="E89" s="39">
        <f t="shared" si="59"/>
        <v>0.00546</v>
      </c>
      <c r="F89" s="39">
        <f t="shared" si="59"/>
        <v>-0.000264</v>
      </c>
      <c r="G89" s="39">
        <f t="shared" si="59"/>
        <v>-0.00262</v>
      </c>
      <c r="H89" s="40">
        <f t="shared" si="59"/>
        <v>0.00233</v>
      </c>
      <c r="I89" s="41"/>
      <c r="J89" s="42" t="str">
        <f>J51</f>
        <v>a13</v>
      </c>
      <c r="K89" s="39">
        <f aca="true" t="shared" si="60" ref="K89:Q89">-K51</f>
        <v>0.00842</v>
      </c>
      <c r="L89" s="39">
        <f t="shared" si="60"/>
        <v>0.00617</v>
      </c>
      <c r="M89" s="39">
        <f t="shared" si="60"/>
        <v>0.00185</v>
      </c>
      <c r="N89" s="39">
        <f t="shared" si="60"/>
        <v>0.0069</v>
      </c>
      <c r="O89" s="39">
        <f t="shared" si="60"/>
        <v>0.00366</v>
      </c>
      <c r="P89" s="39">
        <f t="shared" si="60"/>
        <v>0.00442</v>
      </c>
      <c r="Q89" s="40">
        <f t="shared" si="60"/>
        <v>0.00524</v>
      </c>
      <c r="S89" s="114">
        <f t="shared" si="35"/>
        <v>0.0023326666666666665</v>
      </c>
      <c r="T89" s="114">
        <f t="shared" si="36"/>
        <v>0.0031609774859474504</v>
      </c>
      <c r="U89" s="114"/>
      <c r="V89" s="114">
        <f t="shared" si="37"/>
        <v>0.005236666666666667</v>
      </c>
      <c r="W89" s="114">
        <f t="shared" si="38"/>
        <v>0.002383012099563629</v>
      </c>
    </row>
    <row r="90" spans="1:23" ht="12.75">
      <c r="A90" s="32" t="str">
        <f>A52</f>
        <v>a14</v>
      </c>
      <c r="B90" s="39">
        <f>B52</f>
        <v>-0.0133</v>
      </c>
      <c r="C90" s="39">
        <f aca="true" t="shared" si="61" ref="C90:H90">C52</f>
        <v>-0.0124</v>
      </c>
      <c r="D90" s="39">
        <f t="shared" si="61"/>
        <v>-0.00921</v>
      </c>
      <c r="E90" s="39">
        <f t="shared" si="61"/>
        <v>-0.0106</v>
      </c>
      <c r="F90" s="39">
        <f t="shared" si="61"/>
        <v>-0.0107</v>
      </c>
      <c r="G90" s="39">
        <f t="shared" si="61"/>
        <v>-0.0137</v>
      </c>
      <c r="H90" s="40">
        <f t="shared" si="61"/>
        <v>-0.0117</v>
      </c>
      <c r="I90" s="41"/>
      <c r="J90" s="42" t="str">
        <f aca="true" t="shared" si="62" ref="J90:Q90">J52</f>
        <v>a14</v>
      </c>
      <c r="K90" s="39">
        <f t="shared" si="62"/>
        <v>-0.00888</v>
      </c>
      <c r="L90" s="39">
        <f t="shared" si="62"/>
        <v>-0.00876</v>
      </c>
      <c r="M90" s="39">
        <f t="shared" si="62"/>
        <v>-0.0106</v>
      </c>
      <c r="N90" s="39">
        <f t="shared" si="62"/>
        <v>-0.00578</v>
      </c>
      <c r="O90" s="39">
        <f t="shared" si="62"/>
        <v>-0.00824</v>
      </c>
      <c r="P90" s="39">
        <f t="shared" si="62"/>
        <v>-0.00896</v>
      </c>
      <c r="Q90" s="40">
        <f t="shared" si="62"/>
        <v>-0.00854</v>
      </c>
      <c r="S90" s="114">
        <f t="shared" si="35"/>
        <v>-0.011651666666666666</v>
      </c>
      <c r="T90" s="114">
        <f t="shared" si="36"/>
        <v>0.0017576167576200054</v>
      </c>
      <c r="U90" s="114"/>
      <c r="V90" s="114">
        <f t="shared" si="37"/>
        <v>-0.008536666666666666</v>
      </c>
      <c r="W90" s="114">
        <f t="shared" si="38"/>
        <v>0.0015678988062584444</v>
      </c>
    </row>
    <row r="91" spans="1:23" ht="12.75">
      <c r="A91" s="32" t="str">
        <f t="shared" si="30"/>
        <v>a15</v>
      </c>
      <c r="B91" s="39">
        <f aca="true" t="shared" si="63" ref="B91:H91">-B53</f>
        <v>-0.00711</v>
      </c>
      <c r="C91" s="39">
        <f t="shared" si="63"/>
        <v>-0.00369</v>
      </c>
      <c r="D91" s="39">
        <f t="shared" si="63"/>
        <v>-0.00472</v>
      </c>
      <c r="E91" s="39">
        <f t="shared" si="63"/>
        <v>-0.00992</v>
      </c>
      <c r="F91" s="39">
        <f t="shared" si="63"/>
        <v>-0.00266</v>
      </c>
      <c r="G91" s="39">
        <f t="shared" si="63"/>
        <v>-0.00389</v>
      </c>
      <c r="H91" s="40">
        <f t="shared" si="63"/>
        <v>-0.00534</v>
      </c>
      <c r="I91" s="41"/>
      <c r="J91" s="42" t="str">
        <f>J53</f>
        <v>a15</v>
      </c>
      <c r="K91" s="39">
        <f aca="true" t="shared" si="64" ref="K91:Q91">-K53</f>
        <v>-0.0022</v>
      </c>
      <c r="L91" s="39">
        <f t="shared" si="64"/>
        <v>-0.01</v>
      </c>
      <c r="M91" s="39">
        <f t="shared" si="64"/>
        <v>-0.00994</v>
      </c>
      <c r="N91" s="39">
        <f t="shared" si="64"/>
        <v>-0.0105</v>
      </c>
      <c r="O91" s="39">
        <f t="shared" si="64"/>
        <v>-0.0159</v>
      </c>
      <c r="P91" s="39">
        <f t="shared" si="64"/>
        <v>-0.00741</v>
      </c>
      <c r="Q91" s="40">
        <f t="shared" si="64"/>
        <v>-0.00933</v>
      </c>
      <c r="S91" s="114">
        <f t="shared" si="35"/>
        <v>-0.005331666666666666</v>
      </c>
      <c r="T91" s="114">
        <f t="shared" si="36"/>
        <v>0.0027018765084042377</v>
      </c>
      <c r="U91" s="114"/>
      <c r="V91" s="114">
        <f t="shared" si="37"/>
        <v>-0.009325</v>
      </c>
      <c r="W91" s="114">
        <f t="shared" si="38"/>
        <v>0.004469406000801448</v>
      </c>
    </row>
    <row r="92" spans="1:17" ht="12.75">
      <c r="A92" s="32" t="str">
        <f>A54</f>
        <v>a16</v>
      </c>
      <c r="B92" s="20"/>
      <c r="C92" s="20"/>
      <c r="D92" s="20"/>
      <c r="E92" s="20"/>
      <c r="F92" s="20"/>
      <c r="G92" s="20"/>
      <c r="H92" s="40"/>
      <c r="I92" s="41"/>
      <c r="J92" s="42" t="str">
        <f>J54</f>
        <v>a16</v>
      </c>
      <c r="K92" s="20"/>
      <c r="L92" s="20"/>
      <c r="M92" s="20"/>
      <c r="N92" s="20"/>
      <c r="O92" s="20"/>
      <c r="P92" s="20"/>
      <c r="Q92" s="40"/>
    </row>
    <row r="93" spans="1:17" ht="13.5" thickBot="1">
      <c r="A93" s="43" t="str">
        <f t="shared" si="30"/>
        <v>a17</v>
      </c>
      <c r="B93" s="20"/>
      <c r="C93" s="20"/>
      <c r="D93" s="20"/>
      <c r="E93" s="20"/>
      <c r="F93" s="20"/>
      <c r="G93" s="20"/>
      <c r="H93" s="40"/>
      <c r="I93" s="41"/>
      <c r="J93" s="45" t="str">
        <f>J55</f>
        <v>a17</v>
      </c>
      <c r="K93" s="20"/>
      <c r="L93" s="20"/>
      <c r="M93" s="20"/>
      <c r="N93" s="20"/>
      <c r="O93" s="20"/>
      <c r="P93" s="20"/>
      <c r="Q93" s="44"/>
    </row>
  </sheetData>
  <mergeCells count="102">
    <mergeCell ref="S19:T19"/>
    <mergeCell ref="V19:W19"/>
    <mergeCell ref="C4:E4"/>
    <mergeCell ref="I2:K2"/>
    <mergeCell ref="F2:H2"/>
    <mergeCell ref="C3:K3"/>
    <mergeCell ref="F4:H4"/>
    <mergeCell ref="I4:K4"/>
    <mergeCell ref="M9:N9"/>
    <mergeCell ref="M10:N10"/>
    <mergeCell ref="A1:B1"/>
    <mergeCell ref="A2:B2"/>
    <mergeCell ref="A4:B4"/>
    <mergeCell ref="A3:B3"/>
    <mergeCell ref="M4:O4"/>
    <mergeCell ref="M5:O5"/>
    <mergeCell ref="C1:K1"/>
    <mergeCell ref="C2:E2"/>
    <mergeCell ref="I5:K5"/>
    <mergeCell ref="C5:E5"/>
    <mergeCell ref="F5:H5"/>
    <mergeCell ref="C16:E16"/>
    <mergeCell ref="C6:E6"/>
    <mergeCell ref="P4:R4"/>
    <mergeCell ref="P5:R5"/>
    <mergeCell ref="F16:H16"/>
    <mergeCell ref="I16:K16"/>
    <mergeCell ref="M8:W8"/>
    <mergeCell ref="R9:T9"/>
    <mergeCell ref="U9:W9"/>
    <mergeCell ref="O9:Q9"/>
    <mergeCell ref="A16:B16"/>
    <mergeCell ref="A14:B14"/>
    <mergeCell ref="A15:B15"/>
    <mergeCell ref="A12:B12"/>
    <mergeCell ref="I15:K15"/>
    <mergeCell ref="A6:B6"/>
    <mergeCell ref="A5:B5"/>
    <mergeCell ref="A13:B13"/>
    <mergeCell ref="A11:B11"/>
    <mergeCell ref="F13:H13"/>
    <mergeCell ref="C14:E14"/>
    <mergeCell ref="C15:E15"/>
    <mergeCell ref="F15:H15"/>
    <mergeCell ref="F14:H14"/>
    <mergeCell ref="U14:W14"/>
    <mergeCell ref="I6:K6"/>
    <mergeCell ref="I14:K14"/>
    <mergeCell ref="I12:K12"/>
    <mergeCell ref="I13:K13"/>
    <mergeCell ref="I10:K10"/>
    <mergeCell ref="O10:Q10"/>
    <mergeCell ref="R10:T10"/>
    <mergeCell ref="M14:N14"/>
    <mergeCell ref="A10:B10"/>
    <mergeCell ref="O14:Q14"/>
    <mergeCell ref="R14:T14"/>
    <mergeCell ref="M15:N15"/>
    <mergeCell ref="C12:E12"/>
    <mergeCell ref="C13:E13"/>
    <mergeCell ref="M12:N12"/>
    <mergeCell ref="O12:Q12"/>
    <mergeCell ref="R12:T12"/>
    <mergeCell ref="F12:H12"/>
    <mergeCell ref="F6:H6"/>
    <mergeCell ref="A8:K8"/>
    <mergeCell ref="A9:B9"/>
    <mergeCell ref="C9:E9"/>
    <mergeCell ref="F9:H9"/>
    <mergeCell ref="I9:K9"/>
    <mergeCell ref="I11:K11"/>
    <mergeCell ref="C10:E10"/>
    <mergeCell ref="U10:W10"/>
    <mergeCell ref="M11:N11"/>
    <mergeCell ref="O11:Q11"/>
    <mergeCell ref="R11:T11"/>
    <mergeCell ref="U11:W11"/>
    <mergeCell ref="F10:H10"/>
    <mergeCell ref="C11:E11"/>
    <mergeCell ref="F11:H11"/>
    <mergeCell ref="U12:W12"/>
    <mergeCell ref="M13:N13"/>
    <mergeCell ref="O13:Q13"/>
    <mergeCell ref="R13:T13"/>
    <mergeCell ref="U13:W13"/>
    <mergeCell ref="M16:N16"/>
    <mergeCell ref="O16:Q16"/>
    <mergeCell ref="R16:T16"/>
    <mergeCell ref="U16:W16"/>
    <mergeCell ref="R17:T17"/>
    <mergeCell ref="U17:W17"/>
    <mergeCell ref="O15:Q15"/>
    <mergeCell ref="R15:T15"/>
    <mergeCell ref="U15:W15"/>
    <mergeCell ref="A18:H18"/>
    <mergeCell ref="J18:Q18"/>
    <mergeCell ref="M17:N17"/>
    <mergeCell ref="O17:Q17"/>
    <mergeCell ref="C17:E17"/>
    <mergeCell ref="A17:B17"/>
    <mergeCell ref="F17:H17"/>
    <mergeCell ref="I17:K17"/>
  </mergeCells>
  <printOptions/>
  <pageMargins left="0.75" right="0.75" top="1" bottom="1" header="0.5" footer="0.5"/>
  <pageSetup fitToHeight="1" fitToWidth="1" horizontalDpi="300" verticalDpi="300" orientation="landscape" paperSize="9" scale="2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93"/>
  <sheetViews>
    <sheetView zoomScale="75" zoomScaleNormal="75" workbookViewId="0" topLeftCell="A1">
      <selection activeCell="A28" sqref="A28:G28"/>
    </sheetView>
  </sheetViews>
  <sheetFormatPr defaultColWidth="9.140625" defaultRowHeight="12.75"/>
  <cols>
    <col min="1" max="1" width="15.28125" style="1" bestFit="1" customWidth="1"/>
    <col min="2" max="2" width="9.57421875" style="1" customWidth="1"/>
    <col min="3" max="3" width="11.57421875" style="1" bestFit="1" customWidth="1"/>
    <col min="4" max="6" width="10.421875" style="1" bestFit="1" customWidth="1"/>
    <col min="7" max="7" width="10.57421875" style="1" bestFit="1" customWidth="1"/>
    <col min="8" max="8" width="9.57421875" style="1" bestFit="1" customWidth="1"/>
    <col min="9" max="9" width="10.421875" style="1" bestFit="1" customWidth="1"/>
    <col min="10" max="10" width="10.57421875" style="1" bestFit="1" customWidth="1"/>
    <col min="11" max="12" width="10.421875" style="1" bestFit="1" customWidth="1"/>
    <col min="13" max="13" width="9.8515625" style="1" bestFit="1" customWidth="1"/>
    <col min="14" max="14" width="9.57421875" style="1" bestFit="1" customWidth="1"/>
    <col min="15" max="15" width="10.421875" style="1" bestFit="1" customWidth="1"/>
    <col min="16" max="16" width="10.57421875" style="1" bestFit="1" customWidth="1"/>
    <col min="17" max="17" width="10.421875" style="1" bestFit="1" customWidth="1"/>
    <col min="18" max="18" width="9.57421875" style="1" bestFit="1" customWidth="1"/>
    <col min="19" max="19" width="10.140625" style="1" bestFit="1" customWidth="1"/>
    <col min="20" max="20" width="10.421875" style="1" bestFit="1" customWidth="1"/>
    <col min="21" max="21" width="10.57421875" style="1" bestFit="1" customWidth="1"/>
    <col min="22" max="22" width="13.421875" style="1" bestFit="1" customWidth="1"/>
    <col min="23" max="23" width="9.140625" style="1" customWidth="1"/>
    <col min="24" max="24" width="15.28125" style="1" bestFit="1" customWidth="1"/>
    <col min="25" max="25" width="10.421875" style="1" bestFit="1" customWidth="1"/>
    <col min="26" max="26" width="14.00390625" style="1" bestFit="1" customWidth="1"/>
    <col min="27" max="27" width="10.57421875" style="1" bestFit="1" customWidth="1"/>
    <col min="28" max="29" width="10.421875" style="1" bestFit="1" customWidth="1"/>
    <col min="30" max="30" width="10.57421875" style="1" bestFit="1" customWidth="1"/>
    <col min="31" max="32" width="9.57421875" style="1" bestFit="1" customWidth="1"/>
    <col min="33" max="33" width="10.57421875" style="1" bestFit="1" customWidth="1"/>
    <col min="34" max="35" width="10.421875" style="1" bestFit="1" customWidth="1"/>
    <col min="36" max="36" width="10.57421875" style="1" bestFit="1" customWidth="1"/>
    <col min="37" max="37" width="9.57421875" style="1" bestFit="1" customWidth="1"/>
    <col min="38" max="38" width="10.421875" style="1" bestFit="1" customWidth="1"/>
    <col min="39" max="39" width="10.57421875" style="1" bestFit="1" customWidth="1"/>
    <col min="40" max="41" width="10.421875" style="1" bestFit="1" customWidth="1"/>
    <col min="42" max="42" width="10.57421875" style="1" bestFit="1" customWidth="1"/>
    <col min="43" max="44" width="10.421875" style="1" bestFit="1" customWidth="1"/>
    <col min="45" max="45" width="13.421875" style="1" bestFit="1" customWidth="1"/>
    <col min="46" max="16384" width="9.140625" style="1" customWidth="1"/>
  </cols>
  <sheetData>
    <row r="1" spans="1:11" ht="13.5" thickBot="1">
      <c r="A1" s="215" t="s">
        <v>0</v>
      </c>
      <c r="B1" s="170"/>
      <c r="C1" s="216" t="str">
        <f>C2&amp;"-0"&amp;I2&amp;"_cc.xls"</f>
        <v>HCMB__A001-02000123_cc.xls</v>
      </c>
      <c r="D1" s="216"/>
      <c r="E1" s="216"/>
      <c r="F1" s="216"/>
      <c r="G1" s="216"/>
      <c r="H1" s="216"/>
      <c r="I1" s="216"/>
      <c r="J1" s="216"/>
      <c r="K1" s="217"/>
    </row>
    <row r="2" spans="1:21" ht="12.75">
      <c r="A2" s="161" t="s">
        <v>1</v>
      </c>
      <c r="B2" s="159"/>
      <c r="C2" s="218" t="s">
        <v>2</v>
      </c>
      <c r="D2" s="218"/>
      <c r="E2" s="218"/>
      <c r="F2" s="159" t="s">
        <v>3</v>
      </c>
      <c r="G2" s="159"/>
      <c r="H2" s="159"/>
      <c r="I2" s="190">
        <v>2000123</v>
      </c>
      <c r="J2" s="190"/>
      <c r="K2" s="191"/>
      <c r="L2" s="3"/>
      <c r="N2" s="3"/>
      <c r="O2" s="3"/>
      <c r="P2" s="3"/>
      <c r="Q2" s="3"/>
      <c r="R2" s="3"/>
      <c r="S2" s="3"/>
      <c r="T2" s="4"/>
      <c r="U2" s="5" t="s">
        <v>4</v>
      </c>
    </row>
    <row r="3" spans="1:21" ht="13.5" thickBot="1">
      <c r="A3" s="161" t="s">
        <v>5</v>
      </c>
      <c r="B3" s="159"/>
      <c r="C3" s="211" t="s">
        <v>6</v>
      </c>
      <c r="D3" s="211"/>
      <c r="E3" s="211"/>
      <c r="F3" s="211"/>
      <c r="G3" s="211"/>
      <c r="H3" s="211"/>
      <c r="I3" s="211"/>
      <c r="J3" s="211"/>
      <c r="K3" s="214"/>
      <c r="L3" s="3"/>
      <c r="M3" s="3"/>
      <c r="N3" s="3"/>
      <c r="O3" s="3"/>
      <c r="P3" s="3"/>
      <c r="Q3" s="3"/>
      <c r="R3" s="3"/>
      <c r="S3" s="3"/>
      <c r="T3" s="6" t="s">
        <v>7</v>
      </c>
      <c r="U3" s="7">
        <v>1</v>
      </c>
    </row>
    <row r="4" spans="1:23" ht="13.5" thickBot="1">
      <c r="A4" s="161" t="s">
        <v>8</v>
      </c>
      <c r="B4" s="159"/>
      <c r="C4" s="167" t="s">
        <v>9</v>
      </c>
      <c r="D4" s="167"/>
      <c r="E4" s="167"/>
      <c r="F4" s="159"/>
      <c r="G4" s="211"/>
      <c r="H4" s="211"/>
      <c r="I4" s="211"/>
      <c r="J4" s="211"/>
      <c r="K4" s="214"/>
      <c r="M4" s="207" t="s">
        <v>10</v>
      </c>
      <c r="N4" s="208"/>
      <c r="O4" s="208"/>
      <c r="P4" s="240" t="s">
        <v>116</v>
      </c>
      <c r="Q4" s="240"/>
      <c r="R4" s="241"/>
      <c r="S4" s="9"/>
      <c r="T4" s="10" t="s">
        <v>12</v>
      </c>
      <c r="U4" s="11">
        <v>1</v>
      </c>
      <c r="V4" s="9"/>
      <c r="W4" s="9"/>
    </row>
    <row r="5" spans="1:23" ht="13.5" thickBot="1">
      <c r="A5" s="161" t="s">
        <v>13</v>
      </c>
      <c r="B5" s="159"/>
      <c r="C5" s="211" t="s">
        <v>14</v>
      </c>
      <c r="D5" s="211"/>
      <c r="E5" s="211"/>
      <c r="F5" s="159" t="s">
        <v>15</v>
      </c>
      <c r="G5" s="159"/>
      <c r="H5" s="159"/>
      <c r="I5" s="167">
        <v>21</v>
      </c>
      <c r="J5" s="167"/>
      <c r="K5" s="186"/>
      <c r="M5" s="202" t="s">
        <v>16</v>
      </c>
      <c r="N5" s="203"/>
      <c r="O5" s="203"/>
      <c r="P5" s="240" t="s">
        <v>117</v>
      </c>
      <c r="Q5" s="240"/>
      <c r="R5" s="241"/>
      <c r="S5" s="9"/>
      <c r="T5" s="12" t="s">
        <v>18</v>
      </c>
      <c r="U5" s="13">
        <v>1</v>
      </c>
      <c r="V5" s="9"/>
      <c r="W5" s="9"/>
    </row>
    <row r="6" spans="1:23" ht="13.5" thickBot="1">
      <c r="A6" s="202" t="s">
        <v>19</v>
      </c>
      <c r="B6" s="203"/>
      <c r="C6" s="204"/>
      <c r="D6" s="204"/>
      <c r="E6" s="204"/>
      <c r="F6" s="203" t="s">
        <v>20</v>
      </c>
      <c r="G6" s="203"/>
      <c r="H6" s="203"/>
      <c r="I6" s="205" t="s">
        <v>113</v>
      </c>
      <c r="J6" s="205"/>
      <c r="K6" s="206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3.5" thickBo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12.75">
      <c r="A8" s="196" t="s">
        <v>21</v>
      </c>
      <c r="B8" s="197"/>
      <c r="C8" s="197"/>
      <c r="D8" s="197"/>
      <c r="E8" s="197"/>
      <c r="F8" s="197"/>
      <c r="G8" s="197"/>
      <c r="H8" s="197"/>
      <c r="I8" s="197"/>
      <c r="J8" s="197"/>
      <c r="K8" s="198"/>
      <c r="M8" s="196" t="s">
        <v>22</v>
      </c>
      <c r="N8" s="197"/>
      <c r="O8" s="197"/>
      <c r="P8" s="197"/>
      <c r="Q8" s="197"/>
      <c r="R8" s="197"/>
      <c r="S8" s="197"/>
      <c r="T8" s="197"/>
      <c r="U8" s="197"/>
      <c r="V8" s="197"/>
      <c r="W8" s="198"/>
    </row>
    <row r="9" spans="1:23" ht="12.75">
      <c r="A9" s="188" t="s">
        <v>23</v>
      </c>
      <c r="B9" s="189"/>
      <c r="C9" s="199">
        <v>0</v>
      </c>
      <c r="D9" s="200"/>
      <c r="E9" s="200"/>
      <c r="F9" s="189" t="s">
        <v>24</v>
      </c>
      <c r="G9" s="189"/>
      <c r="H9" s="189"/>
      <c r="I9" s="201">
        <v>0</v>
      </c>
      <c r="J9" s="190"/>
      <c r="K9" s="191"/>
      <c r="M9" s="188" t="s">
        <v>23</v>
      </c>
      <c r="N9" s="189"/>
      <c r="O9" s="199" t="s">
        <v>25</v>
      </c>
      <c r="P9" s="200"/>
      <c r="Q9" s="200"/>
      <c r="R9" s="189" t="s">
        <v>24</v>
      </c>
      <c r="S9" s="189"/>
      <c r="T9" s="189"/>
      <c r="U9" s="201" t="s">
        <v>25</v>
      </c>
      <c r="V9" s="190"/>
      <c r="W9" s="191"/>
    </row>
    <row r="10" spans="1:23" ht="12.75">
      <c r="A10" s="188" t="s">
        <v>26</v>
      </c>
      <c r="B10" s="189"/>
      <c r="C10" s="190"/>
      <c r="D10" s="190"/>
      <c r="E10" s="190"/>
      <c r="F10" s="189"/>
      <c r="G10" s="189"/>
      <c r="H10" s="189"/>
      <c r="I10" s="193"/>
      <c r="J10" s="194"/>
      <c r="K10" s="195"/>
      <c r="M10" s="188" t="s">
        <v>26</v>
      </c>
      <c r="N10" s="189"/>
      <c r="O10" s="190" t="s">
        <v>25</v>
      </c>
      <c r="P10" s="190"/>
      <c r="Q10" s="190"/>
      <c r="R10" s="189"/>
      <c r="S10" s="189"/>
      <c r="T10" s="189"/>
      <c r="U10" s="192"/>
      <c r="V10" s="167"/>
      <c r="W10" s="186"/>
    </row>
    <row r="11" spans="1:23" ht="12.75">
      <c r="A11" s="161" t="s">
        <v>27</v>
      </c>
      <c r="B11" s="159"/>
      <c r="C11" s="167">
        <v>0.7499</v>
      </c>
      <c r="D11" s="167"/>
      <c r="E11" s="167"/>
      <c r="F11" s="159" t="s">
        <v>28</v>
      </c>
      <c r="G11" s="159"/>
      <c r="H11" s="159"/>
      <c r="I11" s="190"/>
      <c r="J11" s="190"/>
      <c r="K11" s="191"/>
      <c r="M11" s="188" t="s">
        <v>27</v>
      </c>
      <c r="N11" s="189"/>
      <c r="O11" s="167">
        <v>0.7499</v>
      </c>
      <c r="P11" s="167"/>
      <c r="Q11" s="167"/>
      <c r="R11" s="189" t="s">
        <v>28</v>
      </c>
      <c r="S11" s="189"/>
      <c r="T11" s="189"/>
      <c r="U11" s="190" t="s">
        <v>25</v>
      </c>
      <c r="V11" s="190"/>
      <c r="W11" s="191"/>
    </row>
    <row r="12" spans="1:23" ht="12.75">
      <c r="A12" s="161" t="s">
        <v>29</v>
      </c>
      <c r="B12" s="159"/>
      <c r="C12" s="187">
        <v>0</v>
      </c>
      <c r="D12" s="187"/>
      <c r="E12" s="187"/>
      <c r="F12" s="159" t="s">
        <v>30</v>
      </c>
      <c r="G12" s="159"/>
      <c r="H12" s="159"/>
      <c r="I12" s="167" t="s">
        <v>31</v>
      </c>
      <c r="J12" s="167"/>
      <c r="K12" s="186"/>
      <c r="M12" s="161" t="s">
        <v>29</v>
      </c>
      <c r="N12" s="159"/>
      <c r="O12" s="187">
        <v>10</v>
      </c>
      <c r="P12" s="187"/>
      <c r="Q12" s="187"/>
      <c r="R12" s="159" t="s">
        <v>30</v>
      </c>
      <c r="S12" s="159"/>
      <c r="T12" s="159"/>
      <c r="U12" s="167" t="s">
        <v>31</v>
      </c>
      <c r="V12" s="167"/>
      <c r="W12" s="186"/>
    </row>
    <row r="13" spans="1:23" ht="12.75">
      <c r="A13" s="161" t="s">
        <v>32</v>
      </c>
      <c r="B13" s="159"/>
      <c r="C13" s="167"/>
      <c r="D13" s="167"/>
      <c r="E13" s="167"/>
      <c r="F13" s="159" t="s">
        <v>33</v>
      </c>
      <c r="G13" s="159"/>
      <c r="H13" s="159"/>
      <c r="I13" s="167"/>
      <c r="J13" s="167"/>
      <c r="K13" s="186"/>
      <c r="M13" s="161" t="s">
        <v>32</v>
      </c>
      <c r="N13" s="159"/>
      <c r="O13" s="167">
        <v>20</v>
      </c>
      <c r="P13" s="167"/>
      <c r="Q13" s="167"/>
      <c r="R13" s="159" t="s">
        <v>33</v>
      </c>
      <c r="S13" s="159"/>
      <c r="T13" s="159"/>
      <c r="U13" s="167" t="s">
        <v>34</v>
      </c>
      <c r="V13" s="167"/>
      <c r="W13" s="186"/>
    </row>
    <row r="14" spans="1:23" ht="12.75">
      <c r="A14" s="181" t="s">
        <v>35</v>
      </c>
      <c r="B14" s="182"/>
      <c r="C14" s="183"/>
      <c r="D14" s="184"/>
      <c r="E14" s="184"/>
      <c r="F14" s="182" t="s">
        <v>36</v>
      </c>
      <c r="G14" s="182"/>
      <c r="H14" s="182"/>
      <c r="I14" s="184"/>
      <c r="J14" s="184"/>
      <c r="K14" s="185"/>
      <c r="M14" s="181" t="s">
        <v>35</v>
      </c>
      <c r="N14" s="182"/>
      <c r="O14" s="183">
        <v>0.5</v>
      </c>
      <c r="P14" s="184"/>
      <c r="Q14" s="184"/>
      <c r="R14" s="182" t="s">
        <v>36</v>
      </c>
      <c r="S14" s="182"/>
      <c r="T14" s="182"/>
      <c r="U14" s="184" t="s">
        <v>37</v>
      </c>
      <c r="V14" s="184"/>
      <c r="W14" s="185"/>
    </row>
    <row r="15" spans="1:23" ht="12.75">
      <c r="A15" s="177" t="s">
        <v>38</v>
      </c>
      <c r="B15" s="178"/>
      <c r="C15" s="179">
        <f>H56</f>
        <v>0.00038</v>
      </c>
      <c r="D15" s="179"/>
      <c r="E15" s="179"/>
      <c r="F15" s="178" t="s">
        <v>39</v>
      </c>
      <c r="G15" s="178"/>
      <c r="H15" s="178"/>
      <c r="I15" s="179">
        <f>H57</f>
        <v>0.000496</v>
      </c>
      <c r="J15" s="179"/>
      <c r="K15" s="180"/>
      <c r="M15" s="177" t="s">
        <v>38</v>
      </c>
      <c r="N15" s="178"/>
      <c r="O15" s="179">
        <f>Q56</f>
        <v>0.000377</v>
      </c>
      <c r="P15" s="179"/>
      <c r="Q15" s="179"/>
      <c r="R15" s="178" t="s">
        <v>39</v>
      </c>
      <c r="S15" s="178"/>
      <c r="T15" s="178"/>
      <c r="U15" s="179">
        <f>Q57</f>
        <v>0.000557</v>
      </c>
      <c r="V15" s="179"/>
      <c r="W15" s="180"/>
    </row>
    <row r="16" spans="1:23" ht="12.75">
      <c r="A16" s="161" t="s">
        <v>40</v>
      </c>
      <c r="B16" s="159"/>
      <c r="C16" s="160" t="e">
        <f>#REF!</f>
        <v>#REF!</v>
      </c>
      <c r="D16" s="160"/>
      <c r="E16" s="160"/>
      <c r="F16" s="159" t="s">
        <v>41</v>
      </c>
      <c r="G16" s="159"/>
      <c r="H16" s="159"/>
      <c r="I16" s="175" t="e">
        <f>#REF!</f>
        <v>#REF!</v>
      </c>
      <c r="J16" s="175"/>
      <c r="K16" s="176"/>
      <c r="M16" s="161" t="s">
        <v>40</v>
      </c>
      <c r="N16" s="159"/>
      <c r="O16" s="160" t="e">
        <f>#REF!</f>
        <v>#REF!</v>
      </c>
      <c r="P16" s="160"/>
      <c r="Q16" s="160"/>
      <c r="R16" s="159" t="s">
        <v>41</v>
      </c>
      <c r="S16" s="159"/>
      <c r="T16" s="159"/>
      <c r="U16" s="175" t="e">
        <f>#REF!</f>
        <v>#REF!</v>
      </c>
      <c r="V16" s="175"/>
      <c r="W16" s="176"/>
    </row>
    <row r="17" spans="1:23" ht="13.5" thickBot="1">
      <c r="A17" s="246" t="s">
        <v>42</v>
      </c>
      <c r="B17" s="165"/>
      <c r="C17" s="243">
        <f>H20</f>
        <v>-8.893591</v>
      </c>
      <c r="D17" s="243"/>
      <c r="E17" s="243"/>
      <c r="F17" s="165" t="s">
        <v>43</v>
      </c>
      <c r="G17" s="165"/>
      <c r="H17" s="165"/>
      <c r="I17" s="244">
        <f>H19</f>
        <v>0.024858</v>
      </c>
      <c r="J17" s="244"/>
      <c r="K17" s="245"/>
      <c r="M17" s="246" t="s">
        <v>42</v>
      </c>
      <c r="N17" s="165"/>
      <c r="O17" s="243">
        <f>Q20</f>
        <v>-8.983317</v>
      </c>
      <c r="P17" s="243"/>
      <c r="Q17" s="243"/>
      <c r="R17" s="165" t="s">
        <v>43</v>
      </c>
      <c r="S17" s="165"/>
      <c r="T17" s="165"/>
      <c r="U17" s="244">
        <f>Q19</f>
        <v>0.024861</v>
      </c>
      <c r="V17" s="244"/>
      <c r="W17" s="245"/>
    </row>
    <row r="18" spans="1:17" ht="13.5" thickBot="1">
      <c r="A18" s="164" t="s">
        <v>21</v>
      </c>
      <c r="B18" s="164"/>
      <c r="C18" s="164"/>
      <c r="D18" s="164"/>
      <c r="E18" s="164"/>
      <c r="F18" s="164"/>
      <c r="G18" s="164"/>
      <c r="H18" s="164"/>
      <c r="J18" s="165" t="s">
        <v>127</v>
      </c>
      <c r="K18" s="165"/>
      <c r="L18" s="165"/>
      <c r="M18" s="165"/>
      <c r="N18" s="165"/>
      <c r="O18" s="165"/>
      <c r="P18" s="165"/>
      <c r="Q18" s="165"/>
    </row>
    <row r="19" spans="1:23" ht="12.75">
      <c r="A19" s="14" t="s">
        <v>48</v>
      </c>
      <c r="B19" s="16">
        <v>0.005531</v>
      </c>
      <c r="C19" s="16">
        <v>0.005523</v>
      </c>
      <c r="D19" s="17">
        <v>0.005518</v>
      </c>
      <c r="E19" s="17">
        <v>0.005519</v>
      </c>
      <c r="F19" s="17">
        <v>0.005524</v>
      </c>
      <c r="G19" s="17">
        <v>0.005533</v>
      </c>
      <c r="H19" s="19">
        <v>0.024858</v>
      </c>
      <c r="I19" s="20"/>
      <c r="J19" s="14" t="s">
        <v>48</v>
      </c>
      <c r="K19" s="17">
        <v>0.005532</v>
      </c>
      <c r="L19" s="17">
        <v>0.005523</v>
      </c>
      <c r="M19" s="17">
        <v>0.005518</v>
      </c>
      <c r="N19" s="17">
        <v>0.005519</v>
      </c>
      <c r="O19" s="17">
        <v>0.005526</v>
      </c>
      <c r="P19" s="17">
        <v>0.005535</v>
      </c>
      <c r="Q19" s="18">
        <v>0.024861</v>
      </c>
      <c r="S19" s="211" t="s">
        <v>21</v>
      </c>
      <c r="T19" s="211"/>
      <c r="V19" s="211" t="s">
        <v>22</v>
      </c>
      <c r="W19" s="211"/>
    </row>
    <row r="20" spans="1:17" ht="13.5" thickBot="1">
      <c r="A20" s="21" t="s">
        <v>49</v>
      </c>
      <c r="B20" s="22">
        <v>0.816237</v>
      </c>
      <c r="C20" s="22">
        <v>0.096332</v>
      </c>
      <c r="D20" s="23">
        <v>-0.738753</v>
      </c>
      <c r="E20" s="23">
        <v>-0.934581</v>
      </c>
      <c r="F20" s="23">
        <v>0.303555</v>
      </c>
      <c r="G20" s="23">
        <v>0.472016</v>
      </c>
      <c r="H20" s="25">
        <v>-8.893591</v>
      </c>
      <c r="I20" s="20"/>
      <c r="J20" s="26" t="s">
        <v>49</v>
      </c>
      <c r="K20" s="23">
        <v>-0.947773</v>
      </c>
      <c r="L20" s="23">
        <v>-0.30815</v>
      </c>
      <c r="M20" s="23">
        <v>0.709669</v>
      </c>
      <c r="N20" s="23">
        <v>0.354393</v>
      </c>
      <c r="O20" s="23">
        <v>0.92165</v>
      </c>
      <c r="P20" s="23">
        <v>-0.731099</v>
      </c>
      <c r="Q20" s="24">
        <v>-8.983317</v>
      </c>
    </row>
    <row r="21" spans="1:17" ht="13.5" thickBot="1">
      <c r="A21" s="27" t="s">
        <v>50</v>
      </c>
      <c r="B21" s="28" t="s">
        <v>53</v>
      </c>
      <c r="C21" s="28" t="s">
        <v>56</v>
      </c>
      <c r="D21" s="29" t="s">
        <v>59</v>
      </c>
      <c r="E21" s="29" t="s">
        <v>62</v>
      </c>
      <c r="F21" s="29" t="s">
        <v>65</v>
      </c>
      <c r="G21" s="29" t="s">
        <v>68</v>
      </c>
      <c r="H21" s="30"/>
      <c r="J21" s="27" t="s">
        <v>50</v>
      </c>
      <c r="K21" s="29" t="s">
        <v>53</v>
      </c>
      <c r="L21" s="29" t="s">
        <v>56</v>
      </c>
      <c r="M21" s="29" t="s">
        <v>59</v>
      </c>
      <c r="N21" s="29" t="s">
        <v>62</v>
      </c>
      <c r="O21" s="29" t="s">
        <v>65</v>
      </c>
      <c r="P21" s="29" t="s">
        <v>68</v>
      </c>
      <c r="Q21" s="31"/>
    </row>
    <row r="22" spans="1:23" ht="12.75">
      <c r="A22" s="32" t="s">
        <v>71</v>
      </c>
      <c r="B22" s="33">
        <v>10000</v>
      </c>
      <c r="C22" s="33">
        <v>10000</v>
      </c>
      <c r="D22" s="34">
        <v>10000</v>
      </c>
      <c r="E22" s="34">
        <v>10000</v>
      </c>
      <c r="F22" s="34">
        <v>10000</v>
      </c>
      <c r="G22" s="34">
        <v>10000</v>
      </c>
      <c r="H22" s="35">
        <v>10000</v>
      </c>
      <c r="I22" s="36"/>
      <c r="J22" s="35" t="s">
        <v>71</v>
      </c>
      <c r="K22" s="34">
        <v>10000</v>
      </c>
      <c r="L22" s="34">
        <v>10000</v>
      </c>
      <c r="M22" s="34">
        <v>10000</v>
      </c>
      <c r="N22" s="34">
        <v>10000</v>
      </c>
      <c r="O22" s="34">
        <v>10000</v>
      </c>
      <c r="P22" s="34">
        <v>10000</v>
      </c>
      <c r="Q22" s="35">
        <v>10000</v>
      </c>
      <c r="R22" s="37"/>
      <c r="S22" s="114">
        <f>AVERAGE(B22:G22)</f>
        <v>10000</v>
      </c>
      <c r="T22" s="114">
        <f>STDEV(B22:G22)</f>
        <v>0</v>
      </c>
      <c r="U22" s="114"/>
      <c r="V22" s="114">
        <f>AVERAGE(K22:P22)</f>
        <v>10000</v>
      </c>
      <c r="W22" s="114">
        <f>STDEV(K22:P22)</f>
        <v>0</v>
      </c>
    </row>
    <row r="23" spans="1:23" ht="12.75">
      <c r="A23" s="32" t="s">
        <v>72</v>
      </c>
      <c r="B23" s="38">
        <v>-1.99</v>
      </c>
      <c r="C23" s="38">
        <v>-2.92</v>
      </c>
      <c r="D23" s="39">
        <v>-0.719</v>
      </c>
      <c r="E23" s="39">
        <v>-0.226</v>
      </c>
      <c r="F23" s="39">
        <v>-2.45</v>
      </c>
      <c r="G23" s="39">
        <v>-1.15</v>
      </c>
      <c r="H23" s="40">
        <v>-1.58</v>
      </c>
      <c r="I23" s="41"/>
      <c r="J23" s="42" t="s">
        <v>72</v>
      </c>
      <c r="K23" s="39">
        <v>1.37</v>
      </c>
      <c r="L23" s="39">
        <v>0.148</v>
      </c>
      <c r="M23" s="39">
        <v>1.89</v>
      </c>
      <c r="N23" s="39">
        <v>2.85</v>
      </c>
      <c r="O23" s="39">
        <v>-1.01</v>
      </c>
      <c r="P23" s="39">
        <v>1.25</v>
      </c>
      <c r="Q23" s="40">
        <v>1.08</v>
      </c>
      <c r="S23" s="114">
        <f aca="true" t="shared" si="0" ref="S23:S36">AVERAGE(B23:G23)</f>
        <v>-1.5758333333333334</v>
      </c>
      <c r="T23" s="114">
        <f aca="true" t="shared" si="1" ref="T23:T36">STDEV(B23:G23)</f>
        <v>1.0469033225024489</v>
      </c>
      <c r="U23" s="114"/>
      <c r="V23" s="114">
        <f aca="true" t="shared" si="2" ref="V23:V36">AVERAGE(K23:P23)</f>
        <v>1.083</v>
      </c>
      <c r="W23" s="114">
        <f aca="true" t="shared" si="3" ref="W23:W36">STDEV(K23:P23)</f>
        <v>1.351937128715681</v>
      </c>
    </row>
    <row r="24" spans="1:23" ht="12.75">
      <c r="A24" s="32" t="s">
        <v>73</v>
      </c>
      <c r="B24" s="38">
        <v>-13.8</v>
      </c>
      <c r="C24" s="38">
        <v>-14.7</v>
      </c>
      <c r="D24" s="39">
        <v>-14.5</v>
      </c>
      <c r="E24" s="39">
        <v>-15</v>
      </c>
      <c r="F24" s="39">
        <v>-14.7</v>
      </c>
      <c r="G24" s="39">
        <v>-13.7</v>
      </c>
      <c r="H24" s="40">
        <v>-14.4</v>
      </c>
      <c r="I24" s="41"/>
      <c r="J24" s="42" t="s">
        <v>73</v>
      </c>
      <c r="K24" s="39">
        <v>-13.1</v>
      </c>
      <c r="L24" s="39">
        <v>-13.9</v>
      </c>
      <c r="M24" s="39">
        <v>-13.9</v>
      </c>
      <c r="N24" s="39">
        <v>-13.8</v>
      </c>
      <c r="O24" s="39">
        <v>-13.2</v>
      </c>
      <c r="P24" s="39">
        <v>-12.8</v>
      </c>
      <c r="Q24" s="40">
        <v>-13.5</v>
      </c>
      <c r="S24" s="114">
        <f t="shared" si="0"/>
        <v>-14.4</v>
      </c>
      <c r="T24" s="114">
        <f t="shared" si="1"/>
        <v>0.5291502622128923</v>
      </c>
      <c r="U24" s="114"/>
      <c r="V24" s="114">
        <f t="shared" si="2"/>
        <v>-13.450000000000001</v>
      </c>
      <c r="W24" s="114">
        <f t="shared" si="3"/>
        <v>0.4764451699828619</v>
      </c>
    </row>
    <row r="25" spans="1:23" ht="12.75">
      <c r="A25" s="32" t="s">
        <v>74</v>
      </c>
      <c r="B25" s="39">
        <v>0.176</v>
      </c>
      <c r="C25" s="39">
        <v>0.297</v>
      </c>
      <c r="D25" s="39">
        <v>0.335</v>
      </c>
      <c r="E25" s="39">
        <v>0.173</v>
      </c>
      <c r="F25" s="39">
        <v>0.193</v>
      </c>
      <c r="G25" s="39">
        <v>0.0927</v>
      </c>
      <c r="H25" s="40">
        <v>0.211</v>
      </c>
      <c r="I25" s="41"/>
      <c r="J25" s="42" t="s">
        <v>74</v>
      </c>
      <c r="K25" s="39">
        <v>-0.0918</v>
      </c>
      <c r="L25" s="39">
        <v>-0.293</v>
      </c>
      <c r="M25" s="39">
        <v>-0.204</v>
      </c>
      <c r="N25" s="39">
        <v>-0.0636</v>
      </c>
      <c r="O25" s="39">
        <v>-0.0994</v>
      </c>
      <c r="P25" s="39">
        <v>-0.218</v>
      </c>
      <c r="Q25" s="40">
        <v>-0.162</v>
      </c>
      <c r="S25" s="114">
        <f t="shared" si="0"/>
        <v>0.2111166666666667</v>
      </c>
      <c r="T25" s="114">
        <f t="shared" si="1"/>
        <v>0.08917377230254779</v>
      </c>
      <c r="U25" s="114"/>
      <c r="V25" s="114">
        <f t="shared" si="2"/>
        <v>-0.16163333333333332</v>
      </c>
      <c r="W25" s="114">
        <f t="shared" si="3"/>
        <v>0.09009944875895003</v>
      </c>
    </row>
    <row r="26" spans="1:23" ht="12.75">
      <c r="A26" s="32" t="s">
        <v>75</v>
      </c>
      <c r="B26" s="39">
        <v>-0.517</v>
      </c>
      <c r="C26" s="39">
        <v>-0.396</v>
      </c>
      <c r="D26" s="39">
        <v>-0.436</v>
      </c>
      <c r="E26" s="39">
        <v>-0.35</v>
      </c>
      <c r="F26" s="39">
        <v>-0.222</v>
      </c>
      <c r="G26" s="39">
        <v>-0.447</v>
      </c>
      <c r="H26" s="40">
        <v>-0.395</v>
      </c>
      <c r="I26" s="41"/>
      <c r="J26" s="42" t="s">
        <v>75</v>
      </c>
      <c r="K26" s="39">
        <v>0.0299</v>
      </c>
      <c r="L26" s="39">
        <v>0.00892</v>
      </c>
      <c r="M26" s="39">
        <v>-0.146</v>
      </c>
      <c r="N26" s="39">
        <v>0.218</v>
      </c>
      <c r="O26" s="39">
        <v>0.0976</v>
      </c>
      <c r="P26" s="39">
        <v>0.0353</v>
      </c>
      <c r="Q26" s="40">
        <v>0.0406</v>
      </c>
      <c r="S26" s="114">
        <f t="shared" si="0"/>
        <v>-0.39466666666666667</v>
      </c>
      <c r="T26" s="114">
        <f t="shared" si="1"/>
        <v>0.10121594077350998</v>
      </c>
      <c r="U26" s="114"/>
      <c r="V26" s="114">
        <f t="shared" si="2"/>
        <v>0.040619999999999996</v>
      </c>
      <c r="W26" s="114">
        <f t="shared" si="3"/>
        <v>0.11889955424643105</v>
      </c>
    </row>
    <row r="27" spans="1:23" ht="12.75">
      <c r="A27" s="32" t="s">
        <v>76</v>
      </c>
      <c r="B27" s="39">
        <v>-0.00181</v>
      </c>
      <c r="C27" s="39">
        <v>0.034</v>
      </c>
      <c r="D27" s="39">
        <v>0.0582</v>
      </c>
      <c r="E27" s="39">
        <v>0.066</v>
      </c>
      <c r="F27" s="39">
        <v>-0.00942</v>
      </c>
      <c r="G27" s="39">
        <v>-0.0275</v>
      </c>
      <c r="H27" s="40">
        <v>0.0199</v>
      </c>
      <c r="I27" s="41"/>
      <c r="J27" s="42" t="s">
        <v>76</v>
      </c>
      <c r="K27" s="39">
        <v>0.0146</v>
      </c>
      <c r="L27" s="39">
        <v>-0.0682</v>
      </c>
      <c r="M27" s="39">
        <v>0.0273</v>
      </c>
      <c r="N27" s="39">
        <v>-0.0797</v>
      </c>
      <c r="O27" s="39">
        <v>0.0384</v>
      </c>
      <c r="P27" s="39">
        <v>-0.0494</v>
      </c>
      <c r="Q27" s="40">
        <v>-0.0195</v>
      </c>
      <c r="S27" s="114">
        <f t="shared" si="0"/>
        <v>0.019911666666666664</v>
      </c>
      <c r="T27" s="114">
        <f t="shared" si="1"/>
        <v>0.03838920599161524</v>
      </c>
      <c r="U27" s="114"/>
      <c r="V27" s="114">
        <f t="shared" si="2"/>
        <v>-0.0195</v>
      </c>
      <c r="W27" s="114">
        <f t="shared" si="3"/>
        <v>0.052144414849531105</v>
      </c>
    </row>
    <row r="28" spans="1:23" ht="12.75">
      <c r="A28" s="32" t="s">
        <v>77</v>
      </c>
      <c r="B28" s="39">
        <v>0.813</v>
      </c>
      <c r="C28" s="39">
        <v>0.715</v>
      </c>
      <c r="D28" s="39">
        <v>0.792</v>
      </c>
      <c r="E28" s="39">
        <v>0.767</v>
      </c>
      <c r="F28" s="39">
        <v>0.695</v>
      </c>
      <c r="G28" s="39">
        <v>0.758</v>
      </c>
      <c r="H28" s="40">
        <v>0.757</v>
      </c>
      <c r="I28" s="41"/>
      <c r="J28" s="42" t="s">
        <v>77</v>
      </c>
      <c r="K28" s="39">
        <v>0.783</v>
      </c>
      <c r="L28" s="39">
        <v>0.774</v>
      </c>
      <c r="M28" s="39">
        <v>0.781</v>
      </c>
      <c r="N28" s="39">
        <v>0.761</v>
      </c>
      <c r="O28" s="39">
        <v>0.745</v>
      </c>
      <c r="P28" s="39">
        <v>0.805</v>
      </c>
      <c r="Q28" s="40">
        <v>0.775</v>
      </c>
      <c r="S28" s="114">
        <f t="shared" si="0"/>
        <v>0.7566666666666667</v>
      </c>
      <c r="T28" s="114">
        <f t="shared" si="1"/>
        <v>0.044876125798320614</v>
      </c>
      <c r="U28" s="114"/>
      <c r="V28" s="114">
        <f t="shared" si="2"/>
        <v>0.7748333333333334</v>
      </c>
      <c r="W28" s="114">
        <f t="shared" si="3"/>
        <v>0.0204784439513075</v>
      </c>
    </row>
    <row r="29" spans="1:23" ht="12.75">
      <c r="A29" s="32" t="s">
        <v>78</v>
      </c>
      <c r="B29" s="39">
        <v>0.0205</v>
      </c>
      <c r="C29" s="39">
        <v>0.0429</v>
      </c>
      <c r="D29" s="39">
        <v>0.0408</v>
      </c>
      <c r="E29" s="39">
        <v>0.0195</v>
      </c>
      <c r="F29" s="39">
        <v>-0.00626</v>
      </c>
      <c r="G29" s="39">
        <v>0.00381</v>
      </c>
      <c r="H29" s="40">
        <v>0.0202</v>
      </c>
      <c r="I29" s="41"/>
      <c r="J29" s="42" t="s">
        <v>78</v>
      </c>
      <c r="K29" s="39">
        <v>-0.0325</v>
      </c>
      <c r="L29" s="39">
        <v>-0.0915</v>
      </c>
      <c r="M29" s="39">
        <v>-0.0372</v>
      </c>
      <c r="N29" s="39">
        <v>-0.0548</v>
      </c>
      <c r="O29" s="39">
        <v>0.00127</v>
      </c>
      <c r="P29" s="39">
        <v>-0.0161</v>
      </c>
      <c r="Q29" s="40">
        <v>-0.0385</v>
      </c>
      <c r="S29" s="114">
        <f t="shared" si="0"/>
        <v>0.02020833333333333</v>
      </c>
      <c r="T29" s="114">
        <f t="shared" si="1"/>
        <v>0.01953966879623774</v>
      </c>
      <c r="U29" s="114"/>
      <c r="V29" s="114">
        <f t="shared" si="2"/>
        <v>-0.038471666666666675</v>
      </c>
      <c r="W29" s="114">
        <f t="shared" si="3"/>
        <v>0.032235967748257</v>
      </c>
    </row>
    <row r="30" spans="1:23" ht="12.75">
      <c r="A30" s="32" t="s">
        <v>79</v>
      </c>
      <c r="B30" s="39">
        <v>0.332</v>
      </c>
      <c r="C30" s="39">
        <v>0.302</v>
      </c>
      <c r="D30" s="39">
        <v>0.326</v>
      </c>
      <c r="E30" s="39">
        <v>0.334</v>
      </c>
      <c r="F30" s="39">
        <v>0.333</v>
      </c>
      <c r="G30" s="39">
        <v>0.338</v>
      </c>
      <c r="H30" s="40">
        <v>0.328</v>
      </c>
      <c r="I30" s="41"/>
      <c r="J30" s="42" t="s">
        <v>79</v>
      </c>
      <c r="K30" s="39">
        <v>0.332</v>
      </c>
      <c r="L30" s="39">
        <v>0.321</v>
      </c>
      <c r="M30" s="39">
        <v>0.315</v>
      </c>
      <c r="N30" s="39">
        <v>0.337</v>
      </c>
      <c r="O30" s="39">
        <v>0.332</v>
      </c>
      <c r="P30" s="39">
        <v>0.336</v>
      </c>
      <c r="Q30" s="40">
        <v>0.329</v>
      </c>
      <c r="S30" s="114">
        <f t="shared" si="0"/>
        <v>0.3275</v>
      </c>
      <c r="T30" s="114">
        <f t="shared" si="1"/>
        <v>0.013080519867344792</v>
      </c>
      <c r="U30" s="114"/>
      <c r="V30" s="114">
        <f t="shared" si="2"/>
        <v>0.32883333333333337</v>
      </c>
      <c r="W30" s="114">
        <f t="shared" si="3"/>
        <v>0.008841191473249974</v>
      </c>
    </row>
    <row r="31" spans="1:23" ht="12.75">
      <c r="A31" s="32" t="s">
        <v>80</v>
      </c>
      <c r="B31" s="39">
        <v>0.00291</v>
      </c>
      <c r="C31" s="39">
        <v>0.0531</v>
      </c>
      <c r="D31" s="39">
        <v>0.0457</v>
      </c>
      <c r="E31" s="39">
        <v>-0.00111</v>
      </c>
      <c r="F31" s="39">
        <v>-0.0585</v>
      </c>
      <c r="G31" s="39">
        <v>-0.0419</v>
      </c>
      <c r="H31" s="40">
        <v>0</v>
      </c>
      <c r="I31" s="41"/>
      <c r="J31" s="42" t="s">
        <v>80</v>
      </c>
      <c r="K31" s="39">
        <v>0.00416</v>
      </c>
      <c r="L31" s="39">
        <v>-0.0453</v>
      </c>
      <c r="M31" s="39">
        <v>0.0489</v>
      </c>
      <c r="N31" s="39">
        <v>-0.0469</v>
      </c>
      <c r="O31" s="39">
        <v>0.0713</v>
      </c>
      <c r="P31" s="39">
        <v>-0.0321</v>
      </c>
      <c r="Q31" s="40">
        <v>0</v>
      </c>
      <c r="S31" s="114">
        <f t="shared" si="0"/>
        <v>3.333333333333197E-05</v>
      </c>
      <c r="T31" s="114">
        <f t="shared" si="1"/>
        <v>0.04493473830642242</v>
      </c>
      <c r="U31" s="114"/>
      <c r="V31" s="114">
        <f t="shared" si="2"/>
        <v>1.000000000000075E-05</v>
      </c>
      <c r="W31" s="114">
        <f t="shared" si="3"/>
        <v>0.05054565263205135</v>
      </c>
    </row>
    <row r="32" spans="1:23" ht="12.75">
      <c r="A32" s="32" t="s">
        <v>81</v>
      </c>
      <c r="B32" s="39">
        <v>0.659</v>
      </c>
      <c r="C32" s="39">
        <v>0.667</v>
      </c>
      <c r="D32" s="39">
        <v>0.661</v>
      </c>
      <c r="E32" s="39">
        <v>0.67</v>
      </c>
      <c r="F32" s="39">
        <v>0.672</v>
      </c>
      <c r="G32" s="39">
        <v>0.662</v>
      </c>
      <c r="H32" s="40">
        <v>0.665</v>
      </c>
      <c r="I32" s="41"/>
      <c r="J32" s="42" t="s">
        <v>81</v>
      </c>
      <c r="K32" s="39">
        <v>0.665</v>
      </c>
      <c r="L32" s="39">
        <v>0.666</v>
      </c>
      <c r="M32" s="39">
        <v>0.662</v>
      </c>
      <c r="N32" s="39">
        <v>0.673</v>
      </c>
      <c r="O32" s="39">
        <v>0.674</v>
      </c>
      <c r="P32" s="39">
        <v>0.662</v>
      </c>
      <c r="Q32" s="40">
        <v>0.667</v>
      </c>
      <c r="S32" s="114">
        <f t="shared" si="0"/>
        <v>0.6651666666666667</v>
      </c>
      <c r="T32" s="114">
        <f t="shared" si="1"/>
        <v>0.00526940856896945</v>
      </c>
      <c r="U32" s="114"/>
      <c r="V32" s="114">
        <f t="shared" si="2"/>
        <v>0.6669999999999999</v>
      </c>
      <c r="W32" s="114">
        <f t="shared" si="3"/>
        <v>0.005291502622146514</v>
      </c>
    </row>
    <row r="33" spans="1:23" ht="12.75">
      <c r="A33" s="32" t="s">
        <v>82</v>
      </c>
      <c r="B33" s="39">
        <v>0.00256</v>
      </c>
      <c r="C33" s="39">
        <v>0.00912</v>
      </c>
      <c r="D33" s="39">
        <v>0.0052</v>
      </c>
      <c r="E33" s="39">
        <v>0.000752</v>
      </c>
      <c r="F33" s="39">
        <v>-0.00113</v>
      </c>
      <c r="G33" s="39">
        <v>0.000708</v>
      </c>
      <c r="H33" s="40">
        <v>0.00287</v>
      </c>
      <c r="I33" s="41"/>
      <c r="J33" s="42" t="s">
        <v>82</v>
      </c>
      <c r="K33" s="39">
        <v>-0.00226</v>
      </c>
      <c r="L33" s="39">
        <v>-0.0101</v>
      </c>
      <c r="M33" s="39">
        <v>0.00225</v>
      </c>
      <c r="N33" s="39">
        <v>-0.00474</v>
      </c>
      <c r="O33" s="39">
        <v>0.0021</v>
      </c>
      <c r="P33" s="39">
        <v>-0.0011</v>
      </c>
      <c r="Q33" s="40">
        <v>-0.0023</v>
      </c>
      <c r="S33" s="114">
        <f t="shared" si="0"/>
        <v>0.0028683333333333334</v>
      </c>
      <c r="T33" s="114">
        <f t="shared" si="1"/>
        <v>0.003734906995718456</v>
      </c>
      <c r="U33" s="114"/>
      <c r="V33" s="114">
        <f t="shared" si="2"/>
        <v>-0.0023083333333333332</v>
      </c>
      <c r="W33" s="114">
        <f t="shared" si="3"/>
        <v>0.004653972138578686</v>
      </c>
    </row>
    <row r="34" spans="1:23" ht="12.75">
      <c r="A34" s="32" t="s">
        <v>83</v>
      </c>
      <c r="B34" s="39">
        <v>0.0479</v>
      </c>
      <c r="C34" s="39">
        <v>0.0448</v>
      </c>
      <c r="D34" s="39">
        <v>0.0467</v>
      </c>
      <c r="E34" s="39">
        <v>0.0443</v>
      </c>
      <c r="F34" s="39">
        <v>0.0419</v>
      </c>
      <c r="G34" s="39">
        <v>0.0426</v>
      </c>
      <c r="H34" s="40">
        <v>0.0447</v>
      </c>
      <c r="I34" s="41"/>
      <c r="J34" s="42" t="s">
        <v>83</v>
      </c>
      <c r="K34" s="39">
        <v>0.0434</v>
      </c>
      <c r="L34" s="39">
        <v>0.0454</v>
      </c>
      <c r="M34" s="39">
        <v>0.0463</v>
      </c>
      <c r="N34" s="39">
        <v>0.0426</v>
      </c>
      <c r="O34" s="39">
        <v>0.044</v>
      </c>
      <c r="P34" s="39">
        <v>0.0441</v>
      </c>
      <c r="Q34" s="40">
        <v>0.0443</v>
      </c>
      <c r="S34" s="114">
        <f t="shared" si="0"/>
        <v>0.0447</v>
      </c>
      <c r="T34" s="114">
        <f t="shared" si="1"/>
        <v>0.0023091123835795114</v>
      </c>
      <c r="U34" s="114"/>
      <c r="V34" s="114">
        <f t="shared" si="2"/>
        <v>0.044300000000000006</v>
      </c>
      <c r="W34" s="114">
        <f t="shared" si="3"/>
        <v>0.0013446189051176066</v>
      </c>
    </row>
    <row r="35" spans="1:23" ht="12.75">
      <c r="A35" s="32" t="s">
        <v>84</v>
      </c>
      <c r="B35" s="39">
        <v>0.00991</v>
      </c>
      <c r="C35" s="39">
        <v>0.0125</v>
      </c>
      <c r="D35" s="39">
        <v>0.0141</v>
      </c>
      <c r="E35" s="39">
        <v>0.0118</v>
      </c>
      <c r="F35" s="39">
        <v>0.00696</v>
      </c>
      <c r="G35" s="39">
        <v>0.00903</v>
      </c>
      <c r="H35" s="40">
        <v>0.0107</v>
      </c>
      <c r="I35" s="41"/>
      <c r="J35" s="42" t="s">
        <v>84</v>
      </c>
      <c r="K35" s="39">
        <v>0.0138</v>
      </c>
      <c r="L35" s="39">
        <v>0.0106</v>
      </c>
      <c r="M35" s="39">
        <v>0.0193</v>
      </c>
      <c r="N35" s="39">
        <v>0.00902</v>
      </c>
      <c r="O35" s="39">
        <v>0.0216</v>
      </c>
      <c r="P35" s="39">
        <v>0.0129</v>
      </c>
      <c r="Q35" s="40">
        <v>0.0145</v>
      </c>
      <c r="S35" s="114">
        <f t="shared" si="0"/>
        <v>0.010716666666666666</v>
      </c>
      <c r="T35" s="114">
        <f t="shared" si="1"/>
        <v>0.0025849152145992543</v>
      </c>
      <c r="U35" s="114"/>
      <c r="V35" s="114">
        <f t="shared" si="2"/>
        <v>0.014536666666666665</v>
      </c>
      <c r="W35" s="114">
        <f t="shared" si="3"/>
        <v>0.004934213885378984</v>
      </c>
    </row>
    <row r="36" spans="1:23" ht="12.75">
      <c r="A36" s="32" t="s">
        <v>85</v>
      </c>
      <c r="B36" s="39">
        <v>0.0409</v>
      </c>
      <c r="C36" s="39">
        <v>0.0409</v>
      </c>
      <c r="D36" s="39">
        <v>0.0366</v>
      </c>
      <c r="E36" s="39">
        <v>0.0429</v>
      </c>
      <c r="F36" s="39">
        <v>0.0451</v>
      </c>
      <c r="G36" s="39">
        <v>0.0433</v>
      </c>
      <c r="H36" s="40">
        <v>0.0416</v>
      </c>
      <c r="I36" s="41"/>
      <c r="J36" s="42" t="s">
        <v>85</v>
      </c>
      <c r="K36" s="39">
        <v>0.045</v>
      </c>
      <c r="L36" s="39">
        <v>0.0465</v>
      </c>
      <c r="M36" s="39">
        <v>0.0431</v>
      </c>
      <c r="N36" s="39">
        <v>0.0449</v>
      </c>
      <c r="O36" s="39">
        <v>0.0407</v>
      </c>
      <c r="P36" s="39">
        <v>0.0428</v>
      </c>
      <c r="Q36" s="40">
        <v>0.0438</v>
      </c>
      <c r="S36" s="114">
        <f t="shared" si="0"/>
        <v>0.04161666666666667</v>
      </c>
      <c r="T36" s="114">
        <f t="shared" si="1"/>
        <v>0.0029260325812722333</v>
      </c>
      <c r="U36" s="114"/>
      <c r="V36" s="114">
        <f t="shared" si="2"/>
        <v>0.043833333333333335</v>
      </c>
      <c r="W36" s="114">
        <f t="shared" si="3"/>
        <v>0.0020510160083886874</v>
      </c>
    </row>
    <row r="37" spans="1:17" ht="12.75">
      <c r="A37" s="32" t="s">
        <v>86</v>
      </c>
      <c r="B37" s="20"/>
      <c r="C37" s="20"/>
      <c r="D37" s="20"/>
      <c r="E37" s="20"/>
      <c r="F37" s="20"/>
      <c r="G37" s="20"/>
      <c r="H37" s="40"/>
      <c r="I37" s="41"/>
      <c r="J37" s="42" t="s">
        <v>86</v>
      </c>
      <c r="K37" s="20"/>
      <c r="L37" s="20"/>
      <c r="M37" s="20"/>
      <c r="N37" s="20"/>
      <c r="O37" s="20"/>
      <c r="P37" s="20"/>
      <c r="Q37" s="40"/>
    </row>
    <row r="38" spans="1:17" ht="13.5" thickBot="1">
      <c r="A38" s="43" t="s">
        <v>87</v>
      </c>
      <c r="B38" s="20"/>
      <c r="C38" s="20"/>
      <c r="D38" s="20"/>
      <c r="E38" s="20"/>
      <c r="F38" s="20"/>
      <c r="G38" s="20"/>
      <c r="H38" s="44"/>
      <c r="I38" s="41"/>
      <c r="J38" s="45" t="s">
        <v>87</v>
      </c>
      <c r="K38" s="23"/>
      <c r="L38" s="23"/>
      <c r="M38" s="23"/>
      <c r="N38" s="23"/>
      <c r="O38" s="23"/>
      <c r="P38" s="23"/>
      <c r="Q38" s="44"/>
    </row>
    <row r="39" spans="1:23" ht="12.75">
      <c r="A39" s="46" t="s">
        <v>88</v>
      </c>
      <c r="B39" s="47">
        <v>-8.16</v>
      </c>
      <c r="C39" s="47">
        <v>-0.963</v>
      </c>
      <c r="D39" s="47">
        <v>7.39</v>
      </c>
      <c r="E39" s="47">
        <v>9.35</v>
      </c>
      <c r="F39" s="47">
        <v>-3.04</v>
      </c>
      <c r="G39" s="47">
        <v>-4.72</v>
      </c>
      <c r="H39" s="48">
        <v>0</v>
      </c>
      <c r="I39" s="41"/>
      <c r="J39" s="42" t="s">
        <v>88</v>
      </c>
      <c r="K39" s="39">
        <v>9.48</v>
      </c>
      <c r="L39" s="39">
        <v>3.08</v>
      </c>
      <c r="M39" s="39">
        <v>-7.1</v>
      </c>
      <c r="N39" s="39">
        <v>-3.54</v>
      </c>
      <c r="O39" s="39">
        <v>-9.22</v>
      </c>
      <c r="P39" s="39">
        <v>7.31</v>
      </c>
      <c r="Q39" s="48">
        <v>0</v>
      </c>
      <c r="S39" s="114">
        <f>AVERAGE(B39:G39)</f>
        <v>-0.0238333333333333</v>
      </c>
      <c r="T39" s="114">
        <f>STDEV(B39:G39)</f>
        <v>6.943546080114013</v>
      </c>
      <c r="U39" s="114"/>
      <c r="V39" s="114">
        <f>AVERAGE(K39:P39)</f>
        <v>0.0016666666666666312</v>
      </c>
      <c r="W39" s="114">
        <f>STDEV(K39:P39)</f>
        <v>7.755551345111878</v>
      </c>
    </row>
    <row r="40" spans="1:23" ht="12.75">
      <c r="A40" s="32" t="s">
        <v>89</v>
      </c>
      <c r="B40" s="39">
        <v>-1.31</v>
      </c>
      <c r="C40" s="39">
        <v>-2.42</v>
      </c>
      <c r="D40" s="39">
        <v>-2.18</v>
      </c>
      <c r="E40" s="39">
        <v>-1.45</v>
      </c>
      <c r="F40" s="39">
        <v>-0.964</v>
      </c>
      <c r="G40" s="39">
        <v>-0.16</v>
      </c>
      <c r="H40" s="40">
        <v>-1.41</v>
      </c>
      <c r="I40" s="41"/>
      <c r="J40" s="42" t="s">
        <v>89</v>
      </c>
      <c r="K40" s="39">
        <v>0.289</v>
      </c>
      <c r="L40" s="39">
        <v>0.431</v>
      </c>
      <c r="M40" s="39">
        <v>0.481</v>
      </c>
      <c r="N40" s="39">
        <v>1.02</v>
      </c>
      <c r="O40" s="39">
        <v>0.028</v>
      </c>
      <c r="P40" s="39">
        <v>0.203</v>
      </c>
      <c r="Q40" s="40">
        <v>0.409</v>
      </c>
      <c r="S40" s="114">
        <f aca="true" t="shared" si="4" ref="S40:S53">AVERAGE(B40:G40)</f>
        <v>-1.414</v>
      </c>
      <c r="T40" s="114">
        <f aca="true" t="shared" si="5" ref="T40:T53">STDEV(B40:G40)</f>
        <v>0.8229119029397983</v>
      </c>
      <c r="U40" s="114"/>
      <c r="V40" s="114">
        <f aca="true" t="shared" si="6" ref="V40:V53">AVERAGE(K40:P40)</f>
        <v>0.4086666666666667</v>
      </c>
      <c r="W40" s="114">
        <f aca="true" t="shared" si="7" ref="W40:W53">STDEV(K40:P40)</f>
        <v>0.34087690837994095</v>
      </c>
    </row>
    <row r="41" spans="1:23" ht="12.75">
      <c r="A41" s="32" t="s">
        <v>90</v>
      </c>
      <c r="B41" s="39">
        <v>-0.556</v>
      </c>
      <c r="C41" s="39">
        <v>-1.42</v>
      </c>
      <c r="D41" s="39">
        <v>-0.801</v>
      </c>
      <c r="E41" s="39">
        <v>-0.227</v>
      </c>
      <c r="F41" s="39">
        <v>0.292</v>
      </c>
      <c r="G41" s="39">
        <v>0.0277</v>
      </c>
      <c r="H41" s="40">
        <v>-0.447</v>
      </c>
      <c r="I41" s="41"/>
      <c r="J41" s="42" t="s">
        <v>90</v>
      </c>
      <c r="K41" s="39">
        <v>-1.13</v>
      </c>
      <c r="L41" s="39">
        <v>0.0764</v>
      </c>
      <c r="M41" s="39">
        <v>-0.381</v>
      </c>
      <c r="N41" s="39">
        <v>-0.83</v>
      </c>
      <c r="O41" s="39">
        <v>-0.27</v>
      </c>
      <c r="P41" s="39">
        <v>-0.602</v>
      </c>
      <c r="Q41" s="40">
        <v>-0.524</v>
      </c>
      <c r="S41" s="114">
        <f t="shared" si="4"/>
        <v>-0.4473833333333334</v>
      </c>
      <c r="T41" s="114">
        <f t="shared" si="5"/>
        <v>0.6170552987104694</v>
      </c>
      <c r="U41" s="114"/>
      <c r="V41" s="114">
        <f t="shared" si="6"/>
        <v>-0.5227666666666666</v>
      </c>
      <c r="W41" s="114">
        <f t="shared" si="7"/>
        <v>0.4271749134332057</v>
      </c>
    </row>
    <row r="42" spans="1:23" ht="12.75">
      <c r="A42" s="32" t="s">
        <v>91</v>
      </c>
      <c r="B42" s="39">
        <v>-0.196</v>
      </c>
      <c r="C42" s="39">
        <v>-0.498</v>
      </c>
      <c r="D42" s="39">
        <v>-0.00434</v>
      </c>
      <c r="E42" s="39">
        <v>-0.0588</v>
      </c>
      <c r="F42" s="39">
        <v>-0.0357</v>
      </c>
      <c r="G42" s="39">
        <v>-0.0477</v>
      </c>
      <c r="H42" s="40">
        <v>-0.14</v>
      </c>
      <c r="I42" s="41"/>
      <c r="J42" s="42" t="s">
        <v>91</v>
      </c>
      <c r="K42" s="39">
        <v>0.266</v>
      </c>
      <c r="L42" s="39">
        <v>0.409</v>
      </c>
      <c r="M42" s="39">
        <v>0.228</v>
      </c>
      <c r="N42" s="39">
        <v>0.41</v>
      </c>
      <c r="O42" s="39">
        <v>0.427</v>
      </c>
      <c r="P42" s="39">
        <v>0.604</v>
      </c>
      <c r="Q42" s="40">
        <v>0.391</v>
      </c>
      <c r="S42" s="114">
        <f t="shared" si="4"/>
        <v>-0.14008999999999996</v>
      </c>
      <c r="T42" s="114">
        <f t="shared" si="5"/>
        <v>0.18745389139732468</v>
      </c>
      <c r="U42" s="114"/>
      <c r="V42" s="114">
        <f t="shared" si="6"/>
        <v>0.39066666666666666</v>
      </c>
      <c r="W42" s="114">
        <f t="shared" si="7"/>
        <v>0.13382326653712606</v>
      </c>
    </row>
    <row r="43" spans="1:23" ht="12.75">
      <c r="A43" s="32" t="s">
        <v>92</v>
      </c>
      <c r="B43" s="39">
        <v>-0.285</v>
      </c>
      <c r="C43" s="39">
        <v>-0.238</v>
      </c>
      <c r="D43" s="39">
        <v>-0.111</v>
      </c>
      <c r="E43" s="39">
        <v>0.00353</v>
      </c>
      <c r="F43" s="39">
        <v>0.11</v>
      </c>
      <c r="G43" s="39">
        <v>0.0683</v>
      </c>
      <c r="H43" s="40">
        <v>-0.0753</v>
      </c>
      <c r="I43" s="41"/>
      <c r="J43" s="42" t="s">
        <v>92</v>
      </c>
      <c r="K43" s="39">
        <v>-0.211</v>
      </c>
      <c r="L43" s="39">
        <v>-0.14</v>
      </c>
      <c r="M43" s="39">
        <v>-0.0953</v>
      </c>
      <c r="N43" s="39">
        <v>-0.204</v>
      </c>
      <c r="O43" s="39">
        <v>0.0585</v>
      </c>
      <c r="P43" s="39">
        <v>-0.0155</v>
      </c>
      <c r="Q43" s="40">
        <v>-0.101</v>
      </c>
      <c r="S43" s="114">
        <f t="shared" si="4"/>
        <v>-0.07536166666666665</v>
      </c>
      <c r="T43" s="114">
        <f t="shared" si="5"/>
        <v>0.16302825895122194</v>
      </c>
      <c r="U43" s="114"/>
      <c r="V43" s="114">
        <f t="shared" si="6"/>
        <v>-0.10121666666666666</v>
      </c>
      <c r="W43" s="114">
        <f t="shared" si="7"/>
        <v>0.10678268430165382</v>
      </c>
    </row>
    <row r="44" spans="1:23" ht="12.75">
      <c r="A44" s="32" t="s">
        <v>93</v>
      </c>
      <c r="B44" s="39">
        <v>0.0186</v>
      </c>
      <c r="C44" s="39">
        <v>0.0535</v>
      </c>
      <c r="D44" s="39">
        <v>0.00548</v>
      </c>
      <c r="E44" s="39">
        <v>-0.0619</v>
      </c>
      <c r="F44" s="39">
        <v>0.0213</v>
      </c>
      <c r="G44" s="39">
        <v>-0.0583</v>
      </c>
      <c r="H44" s="40">
        <v>-0.00357</v>
      </c>
      <c r="I44" s="41"/>
      <c r="J44" s="42" t="s">
        <v>93</v>
      </c>
      <c r="K44" s="39">
        <v>-0.127</v>
      </c>
      <c r="L44" s="39">
        <v>-0.0998</v>
      </c>
      <c r="M44" s="39">
        <v>-0.138</v>
      </c>
      <c r="N44" s="39">
        <v>-0.221</v>
      </c>
      <c r="O44" s="39">
        <v>-0.0296</v>
      </c>
      <c r="P44" s="39">
        <v>-0.157</v>
      </c>
      <c r="Q44" s="40">
        <v>-0.129</v>
      </c>
      <c r="S44" s="114">
        <f t="shared" si="4"/>
        <v>-0.0035533333333333333</v>
      </c>
      <c r="T44" s="114">
        <f t="shared" si="5"/>
        <v>0.04657611691271253</v>
      </c>
      <c r="U44" s="114"/>
      <c r="V44" s="114">
        <f t="shared" si="6"/>
        <v>-0.12873333333333334</v>
      </c>
      <c r="W44" s="114">
        <f t="shared" si="7"/>
        <v>0.0633491489024649</v>
      </c>
    </row>
    <row r="45" spans="1:23" ht="12.75">
      <c r="A45" s="32" t="s">
        <v>94</v>
      </c>
      <c r="B45" s="39">
        <v>-0.0183</v>
      </c>
      <c r="C45" s="39">
        <v>-0.0168</v>
      </c>
      <c r="D45" s="39">
        <v>0.0212</v>
      </c>
      <c r="E45" s="39">
        <v>0.0217</v>
      </c>
      <c r="F45" s="39">
        <v>0.059</v>
      </c>
      <c r="G45" s="39">
        <v>-0.0376</v>
      </c>
      <c r="H45" s="40">
        <v>0.00487</v>
      </c>
      <c r="I45" s="41"/>
      <c r="J45" s="42" t="s">
        <v>94</v>
      </c>
      <c r="K45" s="39">
        <v>0.0426</v>
      </c>
      <c r="L45" s="39">
        <v>0.0714</v>
      </c>
      <c r="M45" s="39">
        <v>0.0255</v>
      </c>
      <c r="N45" s="39">
        <v>0.0396</v>
      </c>
      <c r="O45" s="39">
        <v>0.0847</v>
      </c>
      <c r="P45" s="39">
        <v>0.0535</v>
      </c>
      <c r="Q45" s="40">
        <v>0.0529</v>
      </c>
      <c r="S45" s="114">
        <f t="shared" si="4"/>
        <v>0.004866666666666666</v>
      </c>
      <c r="T45" s="114">
        <f t="shared" si="5"/>
        <v>0.03546861523469258</v>
      </c>
      <c r="U45" s="114"/>
      <c r="V45" s="114">
        <f t="shared" si="6"/>
        <v>0.05288333333333334</v>
      </c>
      <c r="W45" s="114">
        <f t="shared" si="7"/>
        <v>0.02185217761841292</v>
      </c>
    </row>
    <row r="46" spans="1:23" ht="12.75">
      <c r="A46" s="32" t="s">
        <v>95</v>
      </c>
      <c r="B46" s="39">
        <v>-0.0182</v>
      </c>
      <c r="C46" s="39">
        <v>0.0181</v>
      </c>
      <c r="D46" s="39">
        <v>0.0302</v>
      </c>
      <c r="E46" s="39">
        <v>5.33E-05</v>
      </c>
      <c r="F46" s="39">
        <v>0.00467</v>
      </c>
      <c r="G46" s="39">
        <v>-0.00556</v>
      </c>
      <c r="H46" s="40">
        <v>0.00487</v>
      </c>
      <c r="I46" s="41"/>
      <c r="J46" s="42" t="s">
        <v>95</v>
      </c>
      <c r="K46" s="39">
        <v>0.0587</v>
      </c>
      <c r="L46" s="39">
        <v>0.0305</v>
      </c>
      <c r="M46" s="39">
        <v>0.023</v>
      </c>
      <c r="N46" s="39">
        <v>0.0618</v>
      </c>
      <c r="O46" s="39">
        <v>0.0501</v>
      </c>
      <c r="P46" s="39">
        <v>0.04</v>
      </c>
      <c r="Q46" s="40">
        <v>0.044</v>
      </c>
      <c r="S46" s="114">
        <f t="shared" si="4"/>
        <v>0.004877216666666667</v>
      </c>
      <c r="T46" s="114">
        <f t="shared" si="5"/>
        <v>0.017209833737769423</v>
      </c>
      <c r="U46" s="114"/>
      <c r="V46" s="114">
        <f t="shared" si="6"/>
        <v>0.04401666666666667</v>
      </c>
      <c r="W46" s="114">
        <f t="shared" si="7"/>
        <v>0.015552416746816781</v>
      </c>
    </row>
    <row r="47" spans="1:23" ht="12.75">
      <c r="A47" s="32" t="s">
        <v>96</v>
      </c>
      <c r="B47" s="39">
        <v>-0.0251</v>
      </c>
      <c r="C47" s="39">
        <v>0.00146</v>
      </c>
      <c r="D47" s="39">
        <v>0.00402</v>
      </c>
      <c r="E47" s="39">
        <v>-0.00167</v>
      </c>
      <c r="F47" s="39">
        <v>0.0226</v>
      </c>
      <c r="G47" s="39">
        <v>0.0228</v>
      </c>
      <c r="H47" s="40">
        <v>0.00402</v>
      </c>
      <c r="I47" s="41"/>
      <c r="J47" s="42" t="s">
        <v>96</v>
      </c>
      <c r="K47" s="39">
        <v>-0.0263</v>
      </c>
      <c r="L47" s="39">
        <v>-0.0216</v>
      </c>
      <c r="M47" s="39">
        <v>0.00904</v>
      </c>
      <c r="N47" s="39">
        <v>-0.0188</v>
      </c>
      <c r="O47" s="39">
        <v>0.0119</v>
      </c>
      <c r="P47" s="39">
        <v>0.00029</v>
      </c>
      <c r="Q47" s="40">
        <v>-0.00759</v>
      </c>
      <c r="S47" s="114">
        <f t="shared" si="4"/>
        <v>0.004018333333333333</v>
      </c>
      <c r="T47" s="114">
        <f t="shared" si="5"/>
        <v>0.017803420364263342</v>
      </c>
      <c r="U47" s="114"/>
      <c r="V47" s="114">
        <f t="shared" si="6"/>
        <v>-0.007578333333333334</v>
      </c>
      <c r="W47" s="114">
        <f t="shared" si="7"/>
        <v>0.016676443765583436</v>
      </c>
    </row>
    <row r="48" spans="1:23" ht="12.75">
      <c r="A48" s="32" t="s">
        <v>97</v>
      </c>
      <c r="B48" s="39">
        <v>-0.0108</v>
      </c>
      <c r="C48" s="39">
        <v>0.000942</v>
      </c>
      <c r="D48" s="39">
        <v>0.0282</v>
      </c>
      <c r="E48" s="39">
        <v>-0.00936</v>
      </c>
      <c r="F48" s="39">
        <v>0.021</v>
      </c>
      <c r="G48" s="39">
        <v>-0.0299</v>
      </c>
      <c r="H48" s="40">
        <v>0</v>
      </c>
      <c r="I48" s="41"/>
      <c r="J48" s="42" t="s">
        <v>97</v>
      </c>
      <c r="K48" s="39">
        <v>-0.00816</v>
      </c>
      <c r="L48" s="39">
        <v>-0.00413</v>
      </c>
      <c r="M48" s="39">
        <v>-0.014</v>
      </c>
      <c r="N48" s="39">
        <v>0.0136</v>
      </c>
      <c r="O48" s="39">
        <v>0.00574</v>
      </c>
      <c r="P48" s="39">
        <v>0.00686</v>
      </c>
      <c r="Q48" s="40">
        <v>0</v>
      </c>
      <c r="S48" s="114">
        <f t="shared" si="4"/>
        <v>1.3666666666666457E-05</v>
      </c>
      <c r="T48" s="114">
        <f t="shared" si="5"/>
        <v>0.0216119681812339</v>
      </c>
      <c r="U48" s="114"/>
      <c r="V48" s="114">
        <f t="shared" si="6"/>
        <v>-1.5000000000000256E-05</v>
      </c>
      <c r="W48" s="114">
        <f t="shared" si="7"/>
        <v>0.010436554508074012</v>
      </c>
    </row>
    <row r="49" spans="1:23" ht="12.75">
      <c r="A49" s="32" t="s">
        <v>98</v>
      </c>
      <c r="B49" s="39">
        <v>-0.0134</v>
      </c>
      <c r="C49" s="39">
        <v>-0.00151</v>
      </c>
      <c r="D49" s="39">
        <v>0.0024</v>
      </c>
      <c r="E49" s="39">
        <v>0.00177</v>
      </c>
      <c r="F49" s="39">
        <v>-0.00663</v>
      </c>
      <c r="G49" s="39">
        <v>-0.0124</v>
      </c>
      <c r="H49" s="40">
        <v>-0.00495</v>
      </c>
      <c r="I49" s="41"/>
      <c r="J49" s="42" t="s">
        <v>98</v>
      </c>
      <c r="K49" s="39">
        <v>0.00473</v>
      </c>
      <c r="L49" s="39">
        <v>0.00281</v>
      </c>
      <c r="M49" s="39">
        <v>-0.0131</v>
      </c>
      <c r="N49" s="39">
        <v>-0.00471</v>
      </c>
      <c r="O49" s="39">
        <v>-0.00122</v>
      </c>
      <c r="P49" s="39">
        <v>0.00636</v>
      </c>
      <c r="Q49" s="40">
        <v>-0.000857</v>
      </c>
      <c r="S49" s="114">
        <f t="shared" si="4"/>
        <v>-0.004961666666666666</v>
      </c>
      <c r="T49" s="114">
        <f t="shared" si="5"/>
        <v>0.006938891602170095</v>
      </c>
      <c r="U49" s="114"/>
      <c r="V49" s="114">
        <f t="shared" si="6"/>
        <v>-0.0008550000000000003</v>
      </c>
      <c r="W49" s="114">
        <f t="shared" si="7"/>
        <v>0.007233463209279495</v>
      </c>
    </row>
    <row r="50" spans="1:23" ht="12.75">
      <c r="A50" s="32" t="s">
        <v>99</v>
      </c>
      <c r="B50" s="39">
        <v>-0.000285</v>
      </c>
      <c r="C50" s="39">
        <v>1.21E-05</v>
      </c>
      <c r="D50" s="39">
        <v>-0.000137</v>
      </c>
      <c r="E50" s="39">
        <v>-0.00515</v>
      </c>
      <c r="F50" s="39">
        <v>0.00204</v>
      </c>
      <c r="G50" s="39">
        <v>-0.00535</v>
      </c>
      <c r="H50" s="40">
        <v>-0.00148</v>
      </c>
      <c r="I50" s="41"/>
      <c r="J50" s="42" t="s">
        <v>99</v>
      </c>
      <c r="K50" s="39">
        <v>-0.00484</v>
      </c>
      <c r="L50" s="39">
        <v>-0.000851</v>
      </c>
      <c r="M50" s="39">
        <v>-0.00456</v>
      </c>
      <c r="N50" s="39">
        <v>-0.00553</v>
      </c>
      <c r="O50" s="39">
        <v>0.00409</v>
      </c>
      <c r="P50" s="39">
        <v>-0.00409</v>
      </c>
      <c r="Q50" s="40">
        <v>-0.00263</v>
      </c>
      <c r="S50" s="114">
        <f t="shared" si="4"/>
        <v>-0.0014783166666666667</v>
      </c>
      <c r="T50" s="114">
        <f t="shared" si="5"/>
        <v>0.003042834842982226</v>
      </c>
      <c r="U50" s="114"/>
      <c r="V50" s="114">
        <f t="shared" si="6"/>
        <v>-0.0026301666666666665</v>
      </c>
      <c r="W50" s="114">
        <f t="shared" si="7"/>
        <v>0.0036735225828442466</v>
      </c>
    </row>
    <row r="51" spans="1:23" ht="12.75">
      <c r="A51" s="32" t="s">
        <v>100</v>
      </c>
      <c r="B51" s="39">
        <v>-0.00688</v>
      </c>
      <c r="C51" s="39">
        <v>-0.00517</v>
      </c>
      <c r="D51" s="39">
        <v>-0.00168</v>
      </c>
      <c r="E51" s="39">
        <v>-0.00498</v>
      </c>
      <c r="F51" s="39">
        <v>0.000614</v>
      </c>
      <c r="G51" s="39">
        <v>0.000266</v>
      </c>
      <c r="H51" s="40">
        <v>-0.00297</v>
      </c>
      <c r="I51" s="41"/>
      <c r="J51" s="42" t="s">
        <v>100</v>
      </c>
      <c r="K51" s="39">
        <v>-0.00581</v>
      </c>
      <c r="L51" s="39">
        <v>-0.0062</v>
      </c>
      <c r="M51" s="39">
        <v>-0.00636</v>
      </c>
      <c r="N51" s="39">
        <v>-0.0061</v>
      </c>
      <c r="O51" s="39">
        <v>-0.00632</v>
      </c>
      <c r="P51" s="39">
        <v>-0.00413</v>
      </c>
      <c r="Q51" s="40">
        <v>-0.00582</v>
      </c>
      <c r="S51" s="114">
        <f t="shared" si="4"/>
        <v>-0.0029716666666666663</v>
      </c>
      <c r="T51" s="114">
        <f t="shared" si="5"/>
        <v>0.0031352523130789116</v>
      </c>
      <c r="U51" s="114"/>
      <c r="V51" s="114">
        <f t="shared" si="6"/>
        <v>-0.00582</v>
      </c>
      <c r="W51" s="114">
        <f t="shared" si="7"/>
        <v>0.0008509524075998623</v>
      </c>
    </row>
    <row r="52" spans="1:23" ht="12.75">
      <c r="A52" s="32" t="s">
        <v>101</v>
      </c>
      <c r="B52" s="39">
        <v>-0.0164</v>
      </c>
      <c r="C52" s="39">
        <v>-0.0167</v>
      </c>
      <c r="D52" s="39">
        <v>-0.0111</v>
      </c>
      <c r="E52" s="39">
        <v>-0.0141</v>
      </c>
      <c r="F52" s="39">
        <v>-0.0148</v>
      </c>
      <c r="G52" s="39">
        <v>-0.0159</v>
      </c>
      <c r="H52" s="40">
        <v>-0.0148</v>
      </c>
      <c r="I52" s="41"/>
      <c r="J52" s="42" t="s">
        <v>101</v>
      </c>
      <c r="K52" s="39">
        <v>-0.0135</v>
      </c>
      <c r="L52" s="39">
        <v>-0.013</v>
      </c>
      <c r="M52" s="39">
        <v>-0.013</v>
      </c>
      <c r="N52" s="39">
        <v>-0.0111</v>
      </c>
      <c r="O52" s="39">
        <v>-0.0121</v>
      </c>
      <c r="P52" s="39">
        <v>-0.0113</v>
      </c>
      <c r="Q52" s="40">
        <v>-0.0123</v>
      </c>
      <c r="S52" s="114">
        <f t="shared" si="4"/>
        <v>-0.014833333333333332</v>
      </c>
      <c r="T52" s="114">
        <f t="shared" si="5"/>
        <v>0.0020762145040112644</v>
      </c>
      <c r="U52" s="114"/>
      <c r="V52" s="114">
        <f t="shared" si="6"/>
        <v>-0.012333333333333335</v>
      </c>
      <c r="W52" s="114">
        <f t="shared" si="7"/>
        <v>0.0009892758294159424</v>
      </c>
    </row>
    <row r="53" spans="1:23" ht="12.75">
      <c r="A53" s="32" t="s">
        <v>102</v>
      </c>
      <c r="B53" s="39">
        <v>0.00825</v>
      </c>
      <c r="C53" s="39">
        <v>0.00868</v>
      </c>
      <c r="D53" s="39">
        <v>0.00896</v>
      </c>
      <c r="E53" s="39">
        <v>0.00972</v>
      </c>
      <c r="F53" s="39">
        <v>0.00617</v>
      </c>
      <c r="G53" s="39">
        <v>0.00853</v>
      </c>
      <c r="H53" s="40">
        <v>0.00838</v>
      </c>
      <c r="I53" s="41"/>
      <c r="J53" s="42" t="s">
        <v>102</v>
      </c>
      <c r="K53" s="39">
        <v>0.00947</v>
      </c>
      <c r="L53" s="39">
        <v>0.00765</v>
      </c>
      <c r="M53" s="39">
        <v>0.0134</v>
      </c>
      <c r="N53" s="39">
        <v>0.00548</v>
      </c>
      <c r="O53" s="39">
        <v>0.0154</v>
      </c>
      <c r="P53" s="39">
        <v>0.00817</v>
      </c>
      <c r="Q53" s="40">
        <v>0.00992</v>
      </c>
      <c r="S53" s="114">
        <f t="shared" si="4"/>
        <v>0.008385000000000002</v>
      </c>
      <c r="T53" s="114">
        <f t="shared" si="5"/>
        <v>0.0011954371585323807</v>
      </c>
      <c r="U53" s="114"/>
      <c r="V53" s="114">
        <f t="shared" si="6"/>
        <v>0.009928333333333332</v>
      </c>
      <c r="W53" s="114">
        <f t="shared" si="7"/>
        <v>0.0037489167324264044</v>
      </c>
    </row>
    <row r="54" spans="1:17" ht="12.75">
      <c r="A54" s="32" t="s">
        <v>103</v>
      </c>
      <c r="B54" s="20"/>
      <c r="C54" s="20"/>
      <c r="D54" s="20"/>
      <c r="E54" s="20"/>
      <c r="F54" s="20"/>
      <c r="G54" s="20"/>
      <c r="H54" s="40"/>
      <c r="I54" s="41"/>
      <c r="J54" s="42" t="s">
        <v>103</v>
      </c>
      <c r="K54" s="20"/>
      <c r="L54" s="20"/>
      <c r="M54" s="20"/>
      <c r="N54" s="20"/>
      <c r="O54" s="20"/>
      <c r="P54" s="20"/>
      <c r="Q54" s="40"/>
    </row>
    <row r="55" spans="1:17" ht="13.5" thickBot="1">
      <c r="A55" s="43" t="s">
        <v>104</v>
      </c>
      <c r="B55" s="20"/>
      <c r="C55" s="20"/>
      <c r="D55" s="20"/>
      <c r="E55" s="20"/>
      <c r="F55" s="20"/>
      <c r="G55" s="20"/>
      <c r="H55" s="40"/>
      <c r="I55" s="41"/>
      <c r="J55" s="45" t="s">
        <v>104</v>
      </c>
      <c r="K55" s="20"/>
      <c r="L55" s="20"/>
      <c r="M55" s="20"/>
      <c r="N55" s="20"/>
      <c r="O55" s="20"/>
      <c r="P55" s="20"/>
      <c r="Q55" s="44"/>
    </row>
    <row r="56" spans="1:17" ht="12.75">
      <c r="A56" s="49" t="s">
        <v>105</v>
      </c>
      <c r="B56" s="50">
        <v>0</v>
      </c>
      <c r="C56" s="50">
        <v>0.000135</v>
      </c>
      <c r="D56" s="50">
        <v>0.000118</v>
      </c>
      <c r="E56" s="50">
        <v>0</v>
      </c>
      <c r="F56" s="50">
        <v>-0.000149</v>
      </c>
      <c r="G56" s="50">
        <v>-0.000106</v>
      </c>
      <c r="H56" s="51">
        <v>0.00038</v>
      </c>
      <c r="J56" s="49" t="s">
        <v>105</v>
      </c>
      <c r="K56" s="50">
        <v>1.05E-05</v>
      </c>
      <c r="L56" s="50">
        <v>-0.000116</v>
      </c>
      <c r="M56" s="50">
        <v>0.000126</v>
      </c>
      <c r="N56" s="50">
        <v>-0.000119</v>
      </c>
      <c r="O56" s="50">
        <v>0.00018</v>
      </c>
      <c r="P56" s="50">
        <v>-8.23E-05</v>
      </c>
      <c r="Q56" s="51">
        <v>0.000377</v>
      </c>
    </row>
    <row r="57" spans="1:17" ht="13.5" thickBot="1">
      <c r="A57" s="49" t="s">
        <v>106</v>
      </c>
      <c r="B57" s="52">
        <v>2.76E-05</v>
      </c>
      <c r="C57" s="52">
        <v>0</v>
      </c>
      <c r="D57" s="52">
        <v>-7.21E-05</v>
      </c>
      <c r="E57" s="52">
        <v>2.37E-05</v>
      </c>
      <c r="F57" s="52">
        <v>-5.15E-05</v>
      </c>
      <c r="G57" s="52">
        <v>7.87E-05</v>
      </c>
      <c r="H57" s="53">
        <v>0.000496</v>
      </c>
      <c r="J57" s="49" t="s">
        <v>106</v>
      </c>
      <c r="K57" s="52">
        <v>2.09E-05</v>
      </c>
      <c r="L57" s="52">
        <v>1.01E-05</v>
      </c>
      <c r="M57" s="52">
        <v>3.34E-05</v>
      </c>
      <c r="N57" s="52">
        <v>-3.36E-05</v>
      </c>
      <c r="O57" s="52">
        <v>-1.49E-05</v>
      </c>
      <c r="P57" s="52">
        <v>-1.84E-05</v>
      </c>
      <c r="Q57" s="53">
        <v>0.000557</v>
      </c>
    </row>
    <row r="59" ht="13.5" thickBot="1"/>
    <row r="60" spans="1:23" ht="12.75">
      <c r="A60" s="32" t="str">
        <f>A22</f>
        <v>b1</v>
      </c>
      <c r="B60" s="33">
        <f>B22</f>
        <v>10000</v>
      </c>
      <c r="C60" s="33">
        <f aca="true" t="shared" si="8" ref="C60:H60">C22</f>
        <v>10000</v>
      </c>
      <c r="D60" s="34">
        <f t="shared" si="8"/>
        <v>10000</v>
      </c>
      <c r="E60" s="34">
        <f t="shared" si="8"/>
        <v>10000</v>
      </c>
      <c r="F60" s="34">
        <f t="shared" si="8"/>
        <v>10000</v>
      </c>
      <c r="G60" s="34">
        <f t="shared" si="8"/>
        <v>10000</v>
      </c>
      <c r="H60" s="35">
        <f t="shared" si="8"/>
        <v>10000</v>
      </c>
      <c r="I60" s="36"/>
      <c r="J60" s="35" t="str">
        <f>J22</f>
        <v>b1</v>
      </c>
      <c r="K60" s="34">
        <f>K22</f>
        <v>10000</v>
      </c>
      <c r="L60" s="34">
        <f aca="true" t="shared" si="9" ref="L60:Q60">L22</f>
        <v>10000</v>
      </c>
      <c r="M60" s="34">
        <f t="shared" si="9"/>
        <v>10000</v>
      </c>
      <c r="N60" s="34">
        <f t="shared" si="9"/>
        <v>10000</v>
      </c>
      <c r="O60" s="34">
        <f t="shared" si="9"/>
        <v>10000</v>
      </c>
      <c r="P60" s="34">
        <f t="shared" si="9"/>
        <v>10000</v>
      </c>
      <c r="Q60" s="35">
        <f t="shared" si="9"/>
        <v>10000</v>
      </c>
      <c r="S60" s="114">
        <f>AVERAGE(B60:G60)</f>
        <v>10000</v>
      </c>
      <c r="T60" s="114">
        <f>STDEV(B60:G60)</f>
        <v>0</v>
      </c>
      <c r="U60" s="114"/>
      <c r="V60" s="114">
        <f>AVERAGE(K60:P60)</f>
        <v>10000</v>
      </c>
      <c r="W60" s="114">
        <f>STDEV(K60:P60)</f>
        <v>0</v>
      </c>
    </row>
    <row r="61" spans="1:23" ht="12.75">
      <c r="A61" s="32" t="str">
        <f>A23</f>
        <v>b2</v>
      </c>
      <c r="B61" s="38">
        <f>-B23</f>
        <v>1.99</v>
      </c>
      <c r="C61" s="38">
        <f aca="true" t="shared" si="10" ref="C61:H61">-C23</f>
        <v>2.92</v>
      </c>
      <c r="D61" s="39">
        <f t="shared" si="10"/>
        <v>0.719</v>
      </c>
      <c r="E61" s="39">
        <f t="shared" si="10"/>
        <v>0.226</v>
      </c>
      <c r="F61" s="39">
        <f t="shared" si="10"/>
        <v>2.45</v>
      </c>
      <c r="G61" s="39">
        <f t="shared" si="10"/>
        <v>1.15</v>
      </c>
      <c r="H61" s="40">
        <f t="shared" si="10"/>
        <v>1.58</v>
      </c>
      <c r="I61" s="41"/>
      <c r="J61" s="42" t="str">
        <f>J23</f>
        <v>b2</v>
      </c>
      <c r="K61" s="39">
        <f>-K23</f>
        <v>-1.37</v>
      </c>
      <c r="L61" s="39">
        <f aca="true" t="shared" si="11" ref="L61:Q61">-L23</f>
        <v>-0.148</v>
      </c>
      <c r="M61" s="39">
        <f t="shared" si="11"/>
        <v>-1.89</v>
      </c>
      <c r="N61" s="39">
        <f t="shared" si="11"/>
        <v>-2.85</v>
      </c>
      <c r="O61" s="39">
        <f t="shared" si="11"/>
        <v>1.01</v>
      </c>
      <c r="P61" s="39">
        <f t="shared" si="11"/>
        <v>-1.25</v>
      </c>
      <c r="Q61" s="40">
        <f t="shared" si="11"/>
        <v>-1.08</v>
      </c>
      <c r="S61" s="114">
        <f aca="true" t="shared" si="12" ref="S61:S74">AVERAGE(B61:G61)</f>
        <v>1.5758333333333334</v>
      </c>
      <c r="T61" s="114">
        <f aca="true" t="shared" si="13" ref="T61:T74">STDEV(B61:G61)</f>
        <v>1.0469033225024489</v>
      </c>
      <c r="U61" s="114"/>
      <c r="V61" s="114">
        <f aca="true" t="shared" si="14" ref="V61:V74">AVERAGE(K61:P61)</f>
        <v>-1.083</v>
      </c>
      <c r="W61" s="114">
        <f aca="true" t="shared" si="15" ref="W61:W74">STDEV(K61:P61)</f>
        <v>1.351937128715681</v>
      </c>
    </row>
    <row r="62" spans="1:23" ht="12.75">
      <c r="A62" s="32" t="str">
        <f aca="true" t="shared" si="16" ref="A62:H74">A24</f>
        <v>b3</v>
      </c>
      <c r="B62" s="38">
        <f t="shared" si="16"/>
        <v>-13.8</v>
      </c>
      <c r="C62" s="38">
        <f t="shared" si="16"/>
        <v>-14.7</v>
      </c>
      <c r="D62" s="39">
        <f t="shared" si="16"/>
        <v>-14.5</v>
      </c>
      <c r="E62" s="39">
        <f t="shared" si="16"/>
        <v>-15</v>
      </c>
      <c r="F62" s="39">
        <f t="shared" si="16"/>
        <v>-14.7</v>
      </c>
      <c r="G62" s="39">
        <f t="shared" si="16"/>
        <v>-13.7</v>
      </c>
      <c r="H62" s="40">
        <f t="shared" si="16"/>
        <v>-14.4</v>
      </c>
      <c r="I62" s="41"/>
      <c r="J62" s="42" t="str">
        <f aca="true" t="shared" si="17" ref="J62:Q75">J24</f>
        <v>b3</v>
      </c>
      <c r="K62" s="39">
        <f t="shared" si="17"/>
        <v>-13.1</v>
      </c>
      <c r="L62" s="39">
        <f t="shared" si="17"/>
        <v>-13.9</v>
      </c>
      <c r="M62" s="39">
        <f t="shared" si="17"/>
        <v>-13.9</v>
      </c>
      <c r="N62" s="39">
        <f t="shared" si="17"/>
        <v>-13.8</v>
      </c>
      <c r="O62" s="39">
        <f t="shared" si="17"/>
        <v>-13.2</v>
      </c>
      <c r="P62" s="39">
        <f t="shared" si="17"/>
        <v>-12.8</v>
      </c>
      <c r="Q62" s="40">
        <f t="shared" si="17"/>
        <v>-13.5</v>
      </c>
      <c r="S62" s="114">
        <f t="shared" si="12"/>
        <v>-14.4</v>
      </c>
      <c r="T62" s="114">
        <f t="shared" si="13"/>
        <v>0.5291502622128923</v>
      </c>
      <c r="U62" s="114"/>
      <c r="V62" s="114">
        <f t="shared" si="14"/>
        <v>-13.450000000000001</v>
      </c>
      <c r="W62" s="114">
        <f t="shared" si="15"/>
        <v>0.4764451699828619</v>
      </c>
    </row>
    <row r="63" spans="1:23" ht="12.75">
      <c r="A63" s="32" t="str">
        <f t="shared" si="16"/>
        <v>b4</v>
      </c>
      <c r="B63" s="39">
        <f aca="true" t="shared" si="18" ref="B63:H63">-B25</f>
        <v>-0.176</v>
      </c>
      <c r="C63" s="39">
        <f t="shared" si="18"/>
        <v>-0.297</v>
      </c>
      <c r="D63" s="39">
        <f t="shared" si="18"/>
        <v>-0.335</v>
      </c>
      <c r="E63" s="39">
        <f t="shared" si="18"/>
        <v>-0.173</v>
      </c>
      <c r="F63" s="39">
        <f t="shared" si="18"/>
        <v>-0.193</v>
      </c>
      <c r="G63" s="39">
        <f t="shared" si="18"/>
        <v>-0.0927</v>
      </c>
      <c r="H63" s="40">
        <f t="shared" si="18"/>
        <v>-0.211</v>
      </c>
      <c r="I63" s="41"/>
      <c r="J63" s="42" t="str">
        <f t="shared" si="17"/>
        <v>b4</v>
      </c>
      <c r="K63" s="39">
        <f aca="true" t="shared" si="19" ref="K63:Q63">-K25</f>
        <v>0.0918</v>
      </c>
      <c r="L63" s="39">
        <f t="shared" si="19"/>
        <v>0.293</v>
      </c>
      <c r="M63" s="39">
        <f t="shared" si="19"/>
        <v>0.204</v>
      </c>
      <c r="N63" s="39">
        <f t="shared" si="19"/>
        <v>0.0636</v>
      </c>
      <c r="O63" s="39">
        <f t="shared" si="19"/>
        <v>0.0994</v>
      </c>
      <c r="P63" s="39">
        <f t="shared" si="19"/>
        <v>0.218</v>
      </c>
      <c r="Q63" s="40">
        <f t="shared" si="19"/>
        <v>0.162</v>
      </c>
      <c r="S63" s="114">
        <f t="shared" si="12"/>
        <v>-0.2111166666666667</v>
      </c>
      <c r="T63" s="114">
        <f t="shared" si="13"/>
        <v>0.08917377230254779</v>
      </c>
      <c r="U63" s="114"/>
      <c r="V63" s="114">
        <f t="shared" si="14"/>
        <v>0.16163333333333332</v>
      </c>
      <c r="W63" s="114">
        <f t="shared" si="15"/>
        <v>0.09009944875895003</v>
      </c>
    </row>
    <row r="64" spans="1:23" ht="12.75">
      <c r="A64" s="32" t="str">
        <f t="shared" si="16"/>
        <v>b5</v>
      </c>
      <c r="B64" s="39">
        <f t="shared" si="16"/>
        <v>-0.517</v>
      </c>
      <c r="C64" s="39">
        <f t="shared" si="16"/>
        <v>-0.396</v>
      </c>
      <c r="D64" s="39">
        <f t="shared" si="16"/>
        <v>-0.436</v>
      </c>
      <c r="E64" s="39">
        <f t="shared" si="16"/>
        <v>-0.35</v>
      </c>
      <c r="F64" s="39">
        <f t="shared" si="16"/>
        <v>-0.222</v>
      </c>
      <c r="G64" s="39">
        <f t="shared" si="16"/>
        <v>-0.447</v>
      </c>
      <c r="H64" s="40">
        <f t="shared" si="16"/>
        <v>-0.395</v>
      </c>
      <c r="I64" s="41"/>
      <c r="J64" s="42" t="str">
        <f t="shared" si="17"/>
        <v>b5</v>
      </c>
      <c r="K64" s="39">
        <f t="shared" si="17"/>
        <v>0.0299</v>
      </c>
      <c r="L64" s="39">
        <f t="shared" si="17"/>
        <v>0.00892</v>
      </c>
      <c r="M64" s="39">
        <f t="shared" si="17"/>
        <v>-0.146</v>
      </c>
      <c r="N64" s="39">
        <f t="shared" si="17"/>
        <v>0.218</v>
      </c>
      <c r="O64" s="39">
        <f t="shared" si="17"/>
        <v>0.0976</v>
      </c>
      <c r="P64" s="39">
        <f t="shared" si="17"/>
        <v>0.0353</v>
      </c>
      <c r="Q64" s="40">
        <f t="shared" si="17"/>
        <v>0.0406</v>
      </c>
      <c r="S64" s="114">
        <f t="shared" si="12"/>
        <v>-0.39466666666666667</v>
      </c>
      <c r="T64" s="114">
        <f t="shared" si="13"/>
        <v>0.10121594077350998</v>
      </c>
      <c r="U64" s="114"/>
      <c r="V64" s="114">
        <f t="shared" si="14"/>
        <v>0.040619999999999996</v>
      </c>
      <c r="W64" s="114">
        <f t="shared" si="15"/>
        <v>0.11889955424643105</v>
      </c>
    </row>
    <row r="65" spans="1:23" ht="12.75">
      <c r="A65" s="32" t="str">
        <f t="shared" si="16"/>
        <v>b6</v>
      </c>
      <c r="B65" s="39">
        <f aca="true" t="shared" si="20" ref="B65:H65">-B27</f>
        <v>0.00181</v>
      </c>
      <c r="C65" s="39">
        <f t="shared" si="20"/>
        <v>-0.034</v>
      </c>
      <c r="D65" s="39">
        <f t="shared" si="20"/>
        <v>-0.0582</v>
      </c>
      <c r="E65" s="39">
        <f t="shared" si="20"/>
        <v>-0.066</v>
      </c>
      <c r="F65" s="39">
        <f t="shared" si="20"/>
        <v>0.00942</v>
      </c>
      <c r="G65" s="39">
        <f t="shared" si="20"/>
        <v>0.0275</v>
      </c>
      <c r="H65" s="40">
        <f t="shared" si="20"/>
        <v>-0.0199</v>
      </c>
      <c r="I65" s="41"/>
      <c r="J65" s="42" t="str">
        <f t="shared" si="17"/>
        <v>b6</v>
      </c>
      <c r="K65" s="39">
        <f aca="true" t="shared" si="21" ref="K65:Q65">-K27</f>
        <v>-0.0146</v>
      </c>
      <c r="L65" s="39">
        <f t="shared" si="21"/>
        <v>0.0682</v>
      </c>
      <c r="M65" s="39">
        <f t="shared" si="21"/>
        <v>-0.0273</v>
      </c>
      <c r="N65" s="39">
        <f t="shared" si="21"/>
        <v>0.0797</v>
      </c>
      <c r="O65" s="39">
        <f t="shared" si="21"/>
        <v>-0.0384</v>
      </c>
      <c r="P65" s="39">
        <f t="shared" si="21"/>
        <v>0.0494</v>
      </c>
      <c r="Q65" s="40">
        <f t="shared" si="21"/>
        <v>0.0195</v>
      </c>
      <c r="S65" s="114">
        <f t="shared" si="12"/>
        <v>-0.019911666666666664</v>
      </c>
      <c r="T65" s="114">
        <f t="shared" si="13"/>
        <v>0.03838920599161524</v>
      </c>
      <c r="U65" s="114"/>
      <c r="V65" s="114">
        <f t="shared" si="14"/>
        <v>0.0195</v>
      </c>
      <c r="W65" s="114">
        <f t="shared" si="15"/>
        <v>0.052144414849531105</v>
      </c>
    </row>
    <row r="66" spans="1:23" ht="12.75">
      <c r="A66" s="32" t="str">
        <f t="shared" si="16"/>
        <v>b7</v>
      </c>
      <c r="B66" s="39">
        <f t="shared" si="16"/>
        <v>0.813</v>
      </c>
      <c r="C66" s="39">
        <f t="shared" si="16"/>
        <v>0.715</v>
      </c>
      <c r="D66" s="39">
        <f t="shared" si="16"/>
        <v>0.792</v>
      </c>
      <c r="E66" s="39">
        <f t="shared" si="16"/>
        <v>0.767</v>
      </c>
      <c r="F66" s="39">
        <f t="shared" si="16"/>
        <v>0.695</v>
      </c>
      <c r="G66" s="39">
        <f t="shared" si="16"/>
        <v>0.758</v>
      </c>
      <c r="H66" s="40">
        <f t="shared" si="16"/>
        <v>0.757</v>
      </c>
      <c r="I66" s="41"/>
      <c r="J66" s="42" t="str">
        <f t="shared" si="17"/>
        <v>b7</v>
      </c>
      <c r="K66" s="39">
        <f t="shared" si="17"/>
        <v>0.783</v>
      </c>
      <c r="L66" s="39">
        <f t="shared" si="17"/>
        <v>0.774</v>
      </c>
      <c r="M66" s="39">
        <f t="shared" si="17"/>
        <v>0.781</v>
      </c>
      <c r="N66" s="39">
        <f t="shared" si="17"/>
        <v>0.761</v>
      </c>
      <c r="O66" s="39">
        <f t="shared" si="17"/>
        <v>0.745</v>
      </c>
      <c r="P66" s="39">
        <f t="shared" si="17"/>
        <v>0.805</v>
      </c>
      <c r="Q66" s="40">
        <f t="shared" si="17"/>
        <v>0.775</v>
      </c>
      <c r="S66" s="114">
        <f t="shared" si="12"/>
        <v>0.7566666666666667</v>
      </c>
      <c r="T66" s="114">
        <f t="shared" si="13"/>
        <v>0.044876125798320614</v>
      </c>
      <c r="U66" s="114"/>
      <c r="V66" s="114">
        <f t="shared" si="14"/>
        <v>0.7748333333333334</v>
      </c>
      <c r="W66" s="114">
        <f t="shared" si="15"/>
        <v>0.0204784439513075</v>
      </c>
    </row>
    <row r="67" spans="1:23" ht="12.75">
      <c r="A67" s="32" t="str">
        <f t="shared" si="16"/>
        <v>b8</v>
      </c>
      <c r="B67" s="39">
        <f aca="true" t="shared" si="22" ref="B67:H67">-B29</f>
        <v>-0.0205</v>
      </c>
      <c r="C67" s="39">
        <f t="shared" si="22"/>
        <v>-0.0429</v>
      </c>
      <c r="D67" s="39">
        <f t="shared" si="22"/>
        <v>-0.0408</v>
      </c>
      <c r="E67" s="39">
        <f t="shared" si="22"/>
        <v>-0.0195</v>
      </c>
      <c r="F67" s="39">
        <f t="shared" si="22"/>
        <v>0.00626</v>
      </c>
      <c r="G67" s="39">
        <f t="shared" si="22"/>
        <v>-0.00381</v>
      </c>
      <c r="H67" s="40">
        <f t="shared" si="22"/>
        <v>-0.0202</v>
      </c>
      <c r="I67" s="41"/>
      <c r="J67" s="42" t="str">
        <f t="shared" si="17"/>
        <v>b8</v>
      </c>
      <c r="K67" s="39">
        <f aca="true" t="shared" si="23" ref="K67:Q67">-K29</f>
        <v>0.0325</v>
      </c>
      <c r="L67" s="39">
        <f t="shared" si="23"/>
        <v>0.0915</v>
      </c>
      <c r="M67" s="39">
        <f t="shared" si="23"/>
        <v>0.0372</v>
      </c>
      <c r="N67" s="39">
        <f t="shared" si="23"/>
        <v>0.0548</v>
      </c>
      <c r="O67" s="39">
        <f t="shared" si="23"/>
        <v>-0.00127</v>
      </c>
      <c r="P67" s="39">
        <f t="shared" si="23"/>
        <v>0.0161</v>
      </c>
      <c r="Q67" s="40">
        <f t="shared" si="23"/>
        <v>0.0385</v>
      </c>
      <c r="S67" s="114">
        <f t="shared" si="12"/>
        <v>-0.02020833333333333</v>
      </c>
      <c r="T67" s="114">
        <f t="shared" si="13"/>
        <v>0.01953966879623774</v>
      </c>
      <c r="U67" s="114"/>
      <c r="V67" s="114">
        <f t="shared" si="14"/>
        <v>0.038471666666666675</v>
      </c>
      <c r="W67" s="114">
        <f t="shared" si="15"/>
        <v>0.032235967748257</v>
      </c>
    </row>
    <row r="68" spans="1:23" ht="12.75">
      <c r="A68" s="32" t="str">
        <f t="shared" si="16"/>
        <v>b9</v>
      </c>
      <c r="B68" s="39">
        <f t="shared" si="16"/>
        <v>0.332</v>
      </c>
      <c r="C68" s="39">
        <f t="shared" si="16"/>
        <v>0.302</v>
      </c>
      <c r="D68" s="39">
        <f t="shared" si="16"/>
        <v>0.326</v>
      </c>
      <c r="E68" s="39">
        <f t="shared" si="16"/>
        <v>0.334</v>
      </c>
      <c r="F68" s="39">
        <f t="shared" si="16"/>
        <v>0.333</v>
      </c>
      <c r="G68" s="39">
        <f t="shared" si="16"/>
        <v>0.338</v>
      </c>
      <c r="H68" s="40">
        <f t="shared" si="16"/>
        <v>0.328</v>
      </c>
      <c r="I68" s="41"/>
      <c r="J68" s="42" t="str">
        <f t="shared" si="17"/>
        <v>b9</v>
      </c>
      <c r="K68" s="39">
        <f t="shared" si="17"/>
        <v>0.332</v>
      </c>
      <c r="L68" s="39">
        <f t="shared" si="17"/>
        <v>0.321</v>
      </c>
      <c r="M68" s="39">
        <f t="shared" si="17"/>
        <v>0.315</v>
      </c>
      <c r="N68" s="39">
        <f t="shared" si="17"/>
        <v>0.337</v>
      </c>
      <c r="O68" s="39">
        <f t="shared" si="17"/>
        <v>0.332</v>
      </c>
      <c r="P68" s="39">
        <f t="shared" si="17"/>
        <v>0.336</v>
      </c>
      <c r="Q68" s="40">
        <f t="shared" si="17"/>
        <v>0.329</v>
      </c>
      <c r="S68" s="114">
        <f t="shared" si="12"/>
        <v>0.3275</v>
      </c>
      <c r="T68" s="114">
        <f t="shared" si="13"/>
        <v>0.013080519867344792</v>
      </c>
      <c r="U68" s="114"/>
      <c r="V68" s="114">
        <f t="shared" si="14"/>
        <v>0.32883333333333337</v>
      </c>
      <c r="W68" s="114">
        <f t="shared" si="15"/>
        <v>0.008841191473249974</v>
      </c>
    </row>
    <row r="69" spans="1:23" ht="12.75">
      <c r="A69" s="32" t="str">
        <f t="shared" si="16"/>
        <v>b10</v>
      </c>
      <c r="B69" s="39">
        <f aca="true" t="shared" si="24" ref="B69:H69">-B31</f>
        <v>-0.00291</v>
      </c>
      <c r="C69" s="39">
        <f t="shared" si="24"/>
        <v>-0.0531</v>
      </c>
      <c r="D69" s="39">
        <f t="shared" si="24"/>
        <v>-0.0457</v>
      </c>
      <c r="E69" s="39">
        <f t="shared" si="24"/>
        <v>0.00111</v>
      </c>
      <c r="F69" s="39">
        <f t="shared" si="24"/>
        <v>0.0585</v>
      </c>
      <c r="G69" s="39">
        <f t="shared" si="24"/>
        <v>0.0419</v>
      </c>
      <c r="H69" s="40">
        <f t="shared" si="24"/>
        <v>0</v>
      </c>
      <c r="I69" s="41"/>
      <c r="J69" s="42" t="str">
        <f t="shared" si="17"/>
        <v>b10</v>
      </c>
      <c r="K69" s="39">
        <f aca="true" t="shared" si="25" ref="K69:Q69">-K31</f>
        <v>-0.00416</v>
      </c>
      <c r="L69" s="39">
        <f t="shared" si="25"/>
        <v>0.0453</v>
      </c>
      <c r="M69" s="39">
        <f t="shared" si="25"/>
        <v>-0.0489</v>
      </c>
      <c r="N69" s="39">
        <f t="shared" si="25"/>
        <v>0.0469</v>
      </c>
      <c r="O69" s="39">
        <f t="shared" si="25"/>
        <v>-0.0713</v>
      </c>
      <c r="P69" s="39">
        <f t="shared" si="25"/>
        <v>0.0321</v>
      </c>
      <c r="Q69" s="40">
        <f t="shared" si="25"/>
        <v>0</v>
      </c>
      <c r="S69" s="114">
        <f t="shared" si="12"/>
        <v>-3.333333333333197E-05</v>
      </c>
      <c r="T69" s="114">
        <f t="shared" si="13"/>
        <v>0.04493473830642242</v>
      </c>
      <c r="U69" s="114"/>
      <c r="V69" s="114">
        <f t="shared" si="14"/>
        <v>-1.000000000000075E-05</v>
      </c>
      <c r="W69" s="114">
        <f t="shared" si="15"/>
        <v>0.05054565263205135</v>
      </c>
    </row>
    <row r="70" spans="1:23" ht="12.75">
      <c r="A70" s="32" t="str">
        <f t="shared" si="16"/>
        <v>b11</v>
      </c>
      <c r="B70" s="39">
        <f t="shared" si="16"/>
        <v>0.659</v>
      </c>
      <c r="C70" s="39">
        <f t="shared" si="16"/>
        <v>0.667</v>
      </c>
      <c r="D70" s="39">
        <f t="shared" si="16"/>
        <v>0.661</v>
      </c>
      <c r="E70" s="39">
        <f t="shared" si="16"/>
        <v>0.67</v>
      </c>
      <c r="F70" s="39">
        <f t="shared" si="16"/>
        <v>0.672</v>
      </c>
      <c r="G70" s="39">
        <f t="shared" si="16"/>
        <v>0.662</v>
      </c>
      <c r="H70" s="40">
        <f t="shared" si="16"/>
        <v>0.665</v>
      </c>
      <c r="I70" s="41"/>
      <c r="J70" s="42" t="str">
        <f t="shared" si="17"/>
        <v>b11</v>
      </c>
      <c r="K70" s="39">
        <f t="shared" si="17"/>
        <v>0.665</v>
      </c>
      <c r="L70" s="39">
        <f t="shared" si="17"/>
        <v>0.666</v>
      </c>
      <c r="M70" s="39">
        <f t="shared" si="17"/>
        <v>0.662</v>
      </c>
      <c r="N70" s="39">
        <f t="shared" si="17"/>
        <v>0.673</v>
      </c>
      <c r="O70" s="39">
        <f t="shared" si="17"/>
        <v>0.674</v>
      </c>
      <c r="P70" s="39">
        <f t="shared" si="17"/>
        <v>0.662</v>
      </c>
      <c r="Q70" s="40">
        <f t="shared" si="17"/>
        <v>0.667</v>
      </c>
      <c r="S70" s="114">
        <f t="shared" si="12"/>
        <v>0.6651666666666667</v>
      </c>
      <c r="T70" s="114">
        <f t="shared" si="13"/>
        <v>0.00526940856896945</v>
      </c>
      <c r="U70" s="114"/>
      <c r="V70" s="114">
        <f t="shared" si="14"/>
        <v>0.6669999999999999</v>
      </c>
      <c r="W70" s="114">
        <f t="shared" si="15"/>
        <v>0.005291502622146514</v>
      </c>
    </row>
    <row r="71" spans="1:23" ht="12.75">
      <c r="A71" s="32" t="str">
        <f t="shared" si="16"/>
        <v>b12</v>
      </c>
      <c r="B71" s="39">
        <f aca="true" t="shared" si="26" ref="B71:H71">-B33</f>
        <v>-0.00256</v>
      </c>
      <c r="C71" s="39">
        <f t="shared" si="26"/>
        <v>-0.00912</v>
      </c>
      <c r="D71" s="39">
        <f t="shared" si="26"/>
        <v>-0.0052</v>
      </c>
      <c r="E71" s="39">
        <f t="shared" si="26"/>
        <v>-0.000752</v>
      </c>
      <c r="F71" s="39">
        <f t="shared" si="26"/>
        <v>0.00113</v>
      </c>
      <c r="G71" s="39">
        <f t="shared" si="26"/>
        <v>-0.000708</v>
      </c>
      <c r="H71" s="40">
        <f t="shared" si="26"/>
        <v>-0.00287</v>
      </c>
      <c r="I71" s="41"/>
      <c r="J71" s="42" t="str">
        <f t="shared" si="17"/>
        <v>b12</v>
      </c>
      <c r="K71" s="39">
        <f aca="true" t="shared" si="27" ref="K71:Q71">-K33</f>
        <v>0.00226</v>
      </c>
      <c r="L71" s="39">
        <f t="shared" si="27"/>
        <v>0.0101</v>
      </c>
      <c r="M71" s="39">
        <f t="shared" si="27"/>
        <v>-0.00225</v>
      </c>
      <c r="N71" s="39">
        <f t="shared" si="27"/>
        <v>0.00474</v>
      </c>
      <c r="O71" s="39">
        <f t="shared" si="27"/>
        <v>-0.0021</v>
      </c>
      <c r="P71" s="39">
        <f t="shared" si="27"/>
        <v>0.0011</v>
      </c>
      <c r="Q71" s="40">
        <f t="shared" si="27"/>
        <v>0.0023</v>
      </c>
      <c r="S71" s="114">
        <f t="shared" si="12"/>
        <v>-0.0028683333333333334</v>
      </c>
      <c r="T71" s="114">
        <f t="shared" si="13"/>
        <v>0.003734906995718456</v>
      </c>
      <c r="U71" s="114"/>
      <c r="V71" s="114">
        <f t="shared" si="14"/>
        <v>0.0023083333333333332</v>
      </c>
      <c r="W71" s="114">
        <f t="shared" si="15"/>
        <v>0.004653972138578686</v>
      </c>
    </row>
    <row r="72" spans="1:23" ht="12.75">
      <c r="A72" s="32" t="str">
        <f t="shared" si="16"/>
        <v>b13</v>
      </c>
      <c r="B72" s="39">
        <f t="shared" si="16"/>
        <v>0.0479</v>
      </c>
      <c r="C72" s="39">
        <f t="shared" si="16"/>
        <v>0.0448</v>
      </c>
      <c r="D72" s="39">
        <f t="shared" si="16"/>
        <v>0.0467</v>
      </c>
      <c r="E72" s="39">
        <f t="shared" si="16"/>
        <v>0.0443</v>
      </c>
      <c r="F72" s="39">
        <f t="shared" si="16"/>
        <v>0.0419</v>
      </c>
      <c r="G72" s="39">
        <f t="shared" si="16"/>
        <v>0.0426</v>
      </c>
      <c r="H72" s="40">
        <f t="shared" si="16"/>
        <v>0.0447</v>
      </c>
      <c r="I72" s="41"/>
      <c r="J72" s="42" t="str">
        <f t="shared" si="17"/>
        <v>b13</v>
      </c>
      <c r="K72" s="39">
        <f t="shared" si="17"/>
        <v>0.0434</v>
      </c>
      <c r="L72" s="39">
        <f t="shared" si="17"/>
        <v>0.0454</v>
      </c>
      <c r="M72" s="39">
        <f t="shared" si="17"/>
        <v>0.0463</v>
      </c>
      <c r="N72" s="39">
        <f t="shared" si="17"/>
        <v>0.0426</v>
      </c>
      <c r="O72" s="39">
        <f t="shared" si="17"/>
        <v>0.044</v>
      </c>
      <c r="P72" s="39">
        <f t="shared" si="17"/>
        <v>0.0441</v>
      </c>
      <c r="Q72" s="40">
        <f t="shared" si="17"/>
        <v>0.0443</v>
      </c>
      <c r="S72" s="114">
        <f t="shared" si="12"/>
        <v>0.0447</v>
      </c>
      <c r="T72" s="114">
        <f t="shared" si="13"/>
        <v>0.0023091123835795114</v>
      </c>
      <c r="U72" s="114"/>
      <c r="V72" s="114">
        <f t="shared" si="14"/>
        <v>0.044300000000000006</v>
      </c>
      <c r="W72" s="114">
        <f t="shared" si="15"/>
        <v>0.0013446189051176066</v>
      </c>
    </row>
    <row r="73" spans="1:23" ht="12.75">
      <c r="A73" s="32" t="str">
        <f t="shared" si="16"/>
        <v>b14</v>
      </c>
      <c r="B73" s="39">
        <f aca="true" t="shared" si="28" ref="B73:H73">-B35</f>
        <v>-0.00991</v>
      </c>
      <c r="C73" s="39">
        <f t="shared" si="28"/>
        <v>-0.0125</v>
      </c>
      <c r="D73" s="39">
        <f t="shared" si="28"/>
        <v>-0.0141</v>
      </c>
      <c r="E73" s="39">
        <f t="shared" si="28"/>
        <v>-0.0118</v>
      </c>
      <c r="F73" s="39">
        <f t="shared" si="28"/>
        <v>-0.00696</v>
      </c>
      <c r="G73" s="39">
        <f t="shared" si="28"/>
        <v>-0.00903</v>
      </c>
      <c r="H73" s="40">
        <f t="shared" si="28"/>
        <v>-0.0107</v>
      </c>
      <c r="I73" s="41"/>
      <c r="J73" s="42" t="str">
        <f t="shared" si="17"/>
        <v>b14</v>
      </c>
      <c r="K73" s="39">
        <f aca="true" t="shared" si="29" ref="K73:Q73">-K35</f>
        <v>-0.0138</v>
      </c>
      <c r="L73" s="39">
        <f t="shared" si="29"/>
        <v>-0.0106</v>
      </c>
      <c r="M73" s="39">
        <f t="shared" si="29"/>
        <v>-0.0193</v>
      </c>
      <c r="N73" s="39">
        <f t="shared" si="29"/>
        <v>-0.00902</v>
      </c>
      <c r="O73" s="39">
        <f t="shared" si="29"/>
        <v>-0.0216</v>
      </c>
      <c r="P73" s="39">
        <f t="shared" si="29"/>
        <v>-0.0129</v>
      </c>
      <c r="Q73" s="40">
        <f t="shared" si="29"/>
        <v>-0.0145</v>
      </c>
      <c r="S73" s="114">
        <f t="shared" si="12"/>
        <v>-0.010716666666666666</v>
      </c>
      <c r="T73" s="114">
        <f t="shared" si="13"/>
        <v>0.0025849152145992543</v>
      </c>
      <c r="U73" s="114"/>
      <c r="V73" s="114">
        <f t="shared" si="14"/>
        <v>-0.014536666666666665</v>
      </c>
      <c r="W73" s="114">
        <f t="shared" si="15"/>
        <v>0.004934213885378984</v>
      </c>
    </row>
    <row r="74" spans="1:23" ht="12.75">
      <c r="A74" s="32" t="str">
        <f t="shared" si="16"/>
        <v>b15</v>
      </c>
      <c r="B74" s="39">
        <f t="shared" si="16"/>
        <v>0.0409</v>
      </c>
      <c r="C74" s="39">
        <f t="shared" si="16"/>
        <v>0.0409</v>
      </c>
      <c r="D74" s="39">
        <f t="shared" si="16"/>
        <v>0.0366</v>
      </c>
      <c r="E74" s="39">
        <f t="shared" si="16"/>
        <v>0.0429</v>
      </c>
      <c r="F74" s="39">
        <f t="shared" si="16"/>
        <v>0.0451</v>
      </c>
      <c r="G74" s="39">
        <f t="shared" si="16"/>
        <v>0.0433</v>
      </c>
      <c r="H74" s="40">
        <f t="shared" si="16"/>
        <v>0.0416</v>
      </c>
      <c r="I74" s="41"/>
      <c r="J74" s="42" t="str">
        <f t="shared" si="17"/>
        <v>b15</v>
      </c>
      <c r="K74" s="39">
        <f t="shared" si="17"/>
        <v>0.045</v>
      </c>
      <c r="L74" s="39">
        <f t="shared" si="17"/>
        <v>0.0465</v>
      </c>
      <c r="M74" s="39">
        <f t="shared" si="17"/>
        <v>0.0431</v>
      </c>
      <c r="N74" s="39">
        <f t="shared" si="17"/>
        <v>0.0449</v>
      </c>
      <c r="O74" s="39">
        <f t="shared" si="17"/>
        <v>0.0407</v>
      </c>
      <c r="P74" s="39">
        <f t="shared" si="17"/>
        <v>0.0428</v>
      </c>
      <c r="Q74" s="40">
        <f t="shared" si="17"/>
        <v>0.0438</v>
      </c>
      <c r="S74" s="114">
        <f t="shared" si="12"/>
        <v>0.04161666666666667</v>
      </c>
      <c r="T74" s="114">
        <f t="shared" si="13"/>
        <v>0.0029260325812722333</v>
      </c>
      <c r="U74" s="114"/>
      <c r="V74" s="114">
        <f t="shared" si="14"/>
        <v>0.043833333333333335</v>
      </c>
      <c r="W74" s="114">
        <f t="shared" si="15"/>
        <v>0.0020510160083886874</v>
      </c>
    </row>
    <row r="75" spans="1:17" ht="12.75">
      <c r="A75" s="32" t="str">
        <f>A37</f>
        <v>b16</v>
      </c>
      <c r="B75" s="20"/>
      <c r="C75" s="20"/>
      <c r="D75" s="20"/>
      <c r="E75" s="20"/>
      <c r="F75" s="20"/>
      <c r="G75" s="20"/>
      <c r="H75" s="40"/>
      <c r="I75" s="41"/>
      <c r="J75" s="42" t="str">
        <f t="shared" si="17"/>
        <v>b16</v>
      </c>
      <c r="K75" s="20"/>
      <c r="L75" s="20"/>
      <c r="M75" s="20"/>
      <c r="N75" s="20"/>
      <c r="O75" s="20"/>
      <c r="P75" s="20"/>
      <c r="Q75" s="40"/>
    </row>
    <row r="76" spans="1:17" ht="13.5" thickBot="1">
      <c r="A76" s="43" t="str">
        <f>A38</f>
        <v>b17</v>
      </c>
      <c r="B76" s="20"/>
      <c r="C76" s="20"/>
      <c r="D76" s="20"/>
      <c r="E76" s="20"/>
      <c r="F76" s="20"/>
      <c r="G76" s="20"/>
      <c r="H76" s="44"/>
      <c r="I76" s="41"/>
      <c r="J76" s="45" t="str">
        <f>J38</f>
        <v>b17</v>
      </c>
      <c r="K76" s="23"/>
      <c r="L76" s="23"/>
      <c r="M76" s="23"/>
      <c r="N76" s="23"/>
      <c r="O76" s="23"/>
      <c r="P76" s="23"/>
      <c r="Q76" s="44"/>
    </row>
    <row r="77" spans="1:23" ht="12.75">
      <c r="A77" s="46" t="str">
        <f aca="true" t="shared" si="30" ref="A77:A93">A39</f>
        <v>a1</v>
      </c>
      <c r="B77" s="47">
        <f>-B39</f>
        <v>8.16</v>
      </c>
      <c r="C77" s="47">
        <f aca="true" t="shared" si="31" ref="C77:H77">-C39</f>
        <v>0.963</v>
      </c>
      <c r="D77" s="47">
        <f t="shared" si="31"/>
        <v>-7.39</v>
      </c>
      <c r="E77" s="47">
        <f t="shared" si="31"/>
        <v>-9.35</v>
      </c>
      <c r="F77" s="47">
        <f t="shared" si="31"/>
        <v>3.04</v>
      </c>
      <c r="G77" s="47">
        <f t="shared" si="31"/>
        <v>4.72</v>
      </c>
      <c r="H77" s="48">
        <f t="shared" si="31"/>
        <v>0</v>
      </c>
      <c r="I77" s="41"/>
      <c r="J77" s="42" t="str">
        <f>J39</f>
        <v>a1</v>
      </c>
      <c r="K77" s="39">
        <f>-K39</f>
        <v>-9.48</v>
      </c>
      <c r="L77" s="39">
        <f aca="true" t="shared" si="32" ref="L77:Q77">-L39</f>
        <v>-3.08</v>
      </c>
      <c r="M77" s="39">
        <f t="shared" si="32"/>
        <v>7.1</v>
      </c>
      <c r="N77" s="39">
        <f t="shared" si="32"/>
        <v>3.54</v>
      </c>
      <c r="O77" s="39">
        <f t="shared" si="32"/>
        <v>9.22</v>
      </c>
      <c r="P77" s="39">
        <f t="shared" si="32"/>
        <v>-7.31</v>
      </c>
      <c r="Q77" s="48">
        <f t="shared" si="32"/>
        <v>0</v>
      </c>
      <c r="S77" s="114">
        <f>AVERAGE(B77:G77)</f>
        <v>0.0238333333333333</v>
      </c>
      <c r="T77" s="114">
        <f>STDEV(B77:G77)</f>
        <v>6.943546080114013</v>
      </c>
      <c r="U77" s="114"/>
      <c r="V77" s="114">
        <f>AVERAGE(K77:P77)</f>
        <v>-0.0016666666666666312</v>
      </c>
      <c r="W77" s="114">
        <f>STDEV(K77:P77)</f>
        <v>7.755551345111878</v>
      </c>
    </row>
    <row r="78" spans="1:23" ht="12.75">
      <c r="A78" s="32" t="str">
        <f>A40</f>
        <v>a2</v>
      </c>
      <c r="B78" s="39">
        <f>B40</f>
        <v>-1.31</v>
      </c>
      <c r="C78" s="39">
        <f aca="true" t="shared" si="33" ref="C78:H78">C40</f>
        <v>-2.42</v>
      </c>
      <c r="D78" s="39">
        <f t="shared" si="33"/>
        <v>-2.18</v>
      </c>
      <c r="E78" s="39">
        <f t="shared" si="33"/>
        <v>-1.45</v>
      </c>
      <c r="F78" s="39">
        <f t="shared" si="33"/>
        <v>-0.964</v>
      </c>
      <c r="G78" s="39">
        <f t="shared" si="33"/>
        <v>-0.16</v>
      </c>
      <c r="H78" s="40">
        <f t="shared" si="33"/>
        <v>-1.41</v>
      </c>
      <c r="I78" s="41"/>
      <c r="J78" s="42" t="str">
        <f>J40</f>
        <v>a2</v>
      </c>
      <c r="K78" s="39">
        <f>K40</f>
        <v>0.289</v>
      </c>
      <c r="L78" s="39">
        <f aca="true" t="shared" si="34" ref="L78:Q78">L40</f>
        <v>0.431</v>
      </c>
      <c r="M78" s="39">
        <f t="shared" si="34"/>
        <v>0.481</v>
      </c>
      <c r="N78" s="39">
        <f t="shared" si="34"/>
        <v>1.02</v>
      </c>
      <c r="O78" s="39">
        <f t="shared" si="34"/>
        <v>0.028</v>
      </c>
      <c r="P78" s="39">
        <f t="shared" si="34"/>
        <v>0.203</v>
      </c>
      <c r="Q78" s="40">
        <f t="shared" si="34"/>
        <v>0.409</v>
      </c>
      <c r="S78" s="114">
        <f aca="true" t="shared" si="35" ref="S78:S91">AVERAGE(B78:G78)</f>
        <v>-1.414</v>
      </c>
      <c r="T78" s="114">
        <f aca="true" t="shared" si="36" ref="T78:T91">STDEV(B78:G78)</f>
        <v>0.8229119029397983</v>
      </c>
      <c r="U78" s="114"/>
      <c r="V78" s="114">
        <f aca="true" t="shared" si="37" ref="V78:V91">AVERAGE(K78:P78)</f>
        <v>0.4086666666666667</v>
      </c>
      <c r="W78" s="114">
        <f aca="true" t="shared" si="38" ref="W78:W91">STDEV(K78:P78)</f>
        <v>0.34087690837994095</v>
      </c>
    </row>
    <row r="79" spans="1:23" ht="12.75">
      <c r="A79" s="32" t="str">
        <f t="shared" si="30"/>
        <v>a3</v>
      </c>
      <c r="B79" s="39">
        <f aca="true" t="shared" si="39" ref="B79:H79">-B41</f>
        <v>0.556</v>
      </c>
      <c r="C79" s="39">
        <f t="shared" si="39"/>
        <v>1.42</v>
      </c>
      <c r="D79" s="39">
        <f t="shared" si="39"/>
        <v>0.801</v>
      </c>
      <c r="E79" s="39">
        <f t="shared" si="39"/>
        <v>0.227</v>
      </c>
      <c r="F79" s="39">
        <f t="shared" si="39"/>
        <v>-0.292</v>
      </c>
      <c r="G79" s="39">
        <f t="shared" si="39"/>
        <v>-0.0277</v>
      </c>
      <c r="H79" s="40">
        <f t="shared" si="39"/>
        <v>0.447</v>
      </c>
      <c r="I79" s="41"/>
      <c r="J79" s="42" t="str">
        <f>J41</f>
        <v>a3</v>
      </c>
      <c r="K79" s="39">
        <f aca="true" t="shared" si="40" ref="K79:Q79">-K41</f>
        <v>1.13</v>
      </c>
      <c r="L79" s="39">
        <f t="shared" si="40"/>
        <v>-0.0764</v>
      </c>
      <c r="M79" s="39">
        <f t="shared" si="40"/>
        <v>0.381</v>
      </c>
      <c r="N79" s="39">
        <f t="shared" si="40"/>
        <v>0.83</v>
      </c>
      <c r="O79" s="39">
        <f t="shared" si="40"/>
        <v>0.27</v>
      </c>
      <c r="P79" s="39">
        <f t="shared" si="40"/>
        <v>0.602</v>
      </c>
      <c r="Q79" s="40">
        <f t="shared" si="40"/>
        <v>0.524</v>
      </c>
      <c r="S79" s="114">
        <f t="shared" si="35"/>
        <v>0.4473833333333334</v>
      </c>
      <c r="T79" s="114">
        <f t="shared" si="36"/>
        <v>0.6170552987104694</v>
      </c>
      <c r="U79" s="114"/>
      <c r="V79" s="114">
        <f t="shared" si="37"/>
        <v>0.5227666666666666</v>
      </c>
      <c r="W79" s="114">
        <f t="shared" si="38"/>
        <v>0.4271749134332057</v>
      </c>
    </row>
    <row r="80" spans="1:23" ht="12.75">
      <c r="A80" s="32" t="str">
        <f>A42</f>
        <v>a4</v>
      </c>
      <c r="B80" s="39">
        <f>B42</f>
        <v>-0.196</v>
      </c>
      <c r="C80" s="39">
        <f aca="true" t="shared" si="41" ref="C80:H80">C42</f>
        <v>-0.498</v>
      </c>
      <c r="D80" s="39">
        <f t="shared" si="41"/>
        <v>-0.00434</v>
      </c>
      <c r="E80" s="39">
        <f t="shared" si="41"/>
        <v>-0.0588</v>
      </c>
      <c r="F80" s="39">
        <f t="shared" si="41"/>
        <v>-0.0357</v>
      </c>
      <c r="G80" s="39">
        <f t="shared" si="41"/>
        <v>-0.0477</v>
      </c>
      <c r="H80" s="40">
        <f t="shared" si="41"/>
        <v>-0.14</v>
      </c>
      <c r="I80" s="41"/>
      <c r="J80" s="42" t="str">
        <f aca="true" t="shared" si="42" ref="J80:Q80">J42</f>
        <v>a4</v>
      </c>
      <c r="K80" s="39">
        <f t="shared" si="42"/>
        <v>0.266</v>
      </c>
      <c r="L80" s="39">
        <f t="shared" si="42"/>
        <v>0.409</v>
      </c>
      <c r="M80" s="39">
        <f t="shared" si="42"/>
        <v>0.228</v>
      </c>
      <c r="N80" s="39">
        <f t="shared" si="42"/>
        <v>0.41</v>
      </c>
      <c r="O80" s="39">
        <f t="shared" si="42"/>
        <v>0.427</v>
      </c>
      <c r="P80" s="39">
        <f t="shared" si="42"/>
        <v>0.604</v>
      </c>
      <c r="Q80" s="40">
        <f t="shared" si="42"/>
        <v>0.391</v>
      </c>
      <c r="S80" s="114">
        <f t="shared" si="35"/>
        <v>-0.14008999999999996</v>
      </c>
      <c r="T80" s="114">
        <f t="shared" si="36"/>
        <v>0.18745389139732468</v>
      </c>
      <c r="U80" s="114"/>
      <c r="V80" s="114">
        <f t="shared" si="37"/>
        <v>0.39066666666666666</v>
      </c>
      <c r="W80" s="114">
        <f t="shared" si="38"/>
        <v>0.13382326653712606</v>
      </c>
    </row>
    <row r="81" spans="1:23" ht="12.75">
      <c r="A81" s="32" t="str">
        <f t="shared" si="30"/>
        <v>a5</v>
      </c>
      <c r="B81" s="39">
        <f aca="true" t="shared" si="43" ref="B81:H81">-B43</f>
        <v>0.285</v>
      </c>
      <c r="C81" s="39">
        <f t="shared" si="43"/>
        <v>0.238</v>
      </c>
      <c r="D81" s="39">
        <f t="shared" si="43"/>
        <v>0.111</v>
      </c>
      <c r="E81" s="39">
        <f t="shared" si="43"/>
        <v>-0.00353</v>
      </c>
      <c r="F81" s="39">
        <f t="shared" si="43"/>
        <v>-0.11</v>
      </c>
      <c r="G81" s="39">
        <f t="shared" si="43"/>
        <v>-0.0683</v>
      </c>
      <c r="H81" s="40">
        <f t="shared" si="43"/>
        <v>0.0753</v>
      </c>
      <c r="I81" s="41"/>
      <c r="J81" s="42" t="str">
        <f>J43</f>
        <v>a5</v>
      </c>
      <c r="K81" s="39">
        <f aca="true" t="shared" si="44" ref="K81:Q81">-K43</f>
        <v>0.211</v>
      </c>
      <c r="L81" s="39">
        <f t="shared" si="44"/>
        <v>0.14</v>
      </c>
      <c r="M81" s="39">
        <f t="shared" si="44"/>
        <v>0.0953</v>
      </c>
      <c r="N81" s="39">
        <f t="shared" si="44"/>
        <v>0.204</v>
      </c>
      <c r="O81" s="39">
        <f t="shared" si="44"/>
        <v>-0.0585</v>
      </c>
      <c r="P81" s="39">
        <f t="shared" si="44"/>
        <v>0.0155</v>
      </c>
      <c r="Q81" s="40">
        <f t="shared" si="44"/>
        <v>0.101</v>
      </c>
      <c r="S81" s="114">
        <f t="shared" si="35"/>
        <v>0.07536166666666665</v>
      </c>
      <c r="T81" s="114">
        <f t="shared" si="36"/>
        <v>0.16302825895122194</v>
      </c>
      <c r="U81" s="114"/>
      <c r="V81" s="114">
        <f t="shared" si="37"/>
        <v>0.10121666666666666</v>
      </c>
      <c r="W81" s="114">
        <f t="shared" si="38"/>
        <v>0.10678268430165382</v>
      </c>
    </row>
    <row r="82" spans="1:23" ht="12.75">
      <c r="A82" s="32" t="str">
        <f>A44</f>
        <v>a6</v>
      </c>
      <c r="B82" s="39">
        <f>B44</f>
        <v>0.0186</v>
      </c>
      <c r="C82" s="39">
        <f aca="true" t="shared" si="45" ref="C82:H82">C44</f>
        <v>0.0535</v>
      </c>
      <c r="D82" s="39">
        <f t="shared" si="45"/>
        <v>0.00548</v>
      </c>
      <c r="E82" s="39">
        <f t="shared" si="45"/>
        <v>-0.0619</v>
      </c>
      <c r="F82" s="39">
        <f t="shared" si="45"/>
        <v>0.0213</v>
      </c>
      <c r="G82" s="39">
        <f t="shared" si="45"/>
        <v>-0.0583</v>
      </c>
      <c r="H82" s="40">
        <f t="shared" si="45"/>
        <v>-0.00357</v>
      </c>
      <c r="I82" s="41"/>
      <c r="J82" s="42" t="str">
        <f aca="true" t="shared" si="46" ref="J82:Q82">J44</f>
        <v>a6</v>
      </c>
      <c r="K82" s="39">
        <f t="shared" si="46"/>
        <v>-0.127</v>
      </c>
      <c r="L82" s="39">
        <f t="shared" si="46"/>
        <v>-0.0998</v>
      </c>
      <c r="M82" s="39">
        <f t="shared" si="46"/>
        <v>-0.138</v>
      </c>
      <c r="N82" s="39">
        <f t="shared" si="46"/>
        <v>-0.221</v>
      </c>
      <c r="O82" s="39">
        <f t="shared" si="46"/>
        <v>-0.0296</v>
      </c>
      <c r="P82" s="39">
        <f t="shared" si="46"/>
        <v>-0.157</v>
      </c>
      <c r="Q82" s="40">
        <f t="shared" si="46"/>
        <v>-0.129</v>
      </c>
      <c r="S82" s="114">
        <f t="shared" si="35"/>
        <v>-0.0035533333333333333</v>
      </c>
      <c r="T82" s="114">
        <f t="shared" si="36"/>
        <v>0.04657611691271253</v>
      </c>
      <c r="U82" s="114"/>
      <c r="V82" s="114">
        <f t="shared" si="37"/>
        <v>-0.12873333333333334</v>
      </c>
      <c r="W82" s="114">
        <f t="shared" si="38"/>
        <v>0.0633491489024649</v>
      </c>
    </row>
    <row r="83" spans="1:23" ht="12.75">
      <c r="A83" s="32" t="str">
        <f t="shared" si="30"/>
        <v>a7</v>
      </c>
      <c r="B83" s="39">
        <f aca="true" t="shared" si="47" ref="B83:H83">-B45</f>
        <v>0.0183</v>
      </c>
      <c r="C83" s="39">
        <f t="shared" si="47"/>
        <v>0.0168</v>
      </c>
      <c r="D83" s="39">
        <f t="shared" si="47"/>
        <v>-0.0212</v>
      </c>
      <c r="E83" s="39">
        <f t="shared" si="47"/>
        <v>-0.0217</v>
      </c>
      <c r="F83" s="39">
        <f t="shared" si="47"/>
        <v>-0.059</v>
      </c>
      <c r="G83" s="39">
        <f t="shared" si="47"/>
        <v>0.0376</v>
      </c>
      <c r="H83" s="40">
        <f t="shared" si="47"/>
        <v>-0.00487</v>
      </c>
      <c r="I83" s="41"/>
      <c r="J83" s="42" t="str">
        <f>J45</f>
        <v>a7</v>
      </c>
      <c r="K83" s="39">
        <f aca="true" t="shared" si="48" ref="K83:Q83">-K45</f>
        <v>-0.0426</v>
      </c>
      <c r="L83" s="39">
        <f t="shared" si="48"/>
        <v>-0.0714</v>
      </c>
      <c r="M83" s="39">
        <f t="shared" si="48"/>
        <v>-0.0255</v>
      </c>
      <c r="N83" s="39">
        <f t="shared" si="48"/>
        <v>-0.0396</v>
      </c>
      <c r="O83" s="39">
        <f t="shared" si="48"/>
        <v>-0.0847</v>
      </c>
      <c r="P83" s="39">
        <f t="shared" si="48"/>
        <v>-0.0535</v>
      </c>
      <c r="Q83" s="40">
        <f t="shared" si="48"/>
        <v>-0.0529</v>
      </c>
      <c r="S83" s="114">
        <f t="shared" si="35"/>
        <v>-0.004866666666666666</v>
      </c>
      <c r="T83" s="114">
        <f t="shared" si="36"/>
        <v>0.03546861523469258</v>
      </c>
      <c r="U83" s="114"/>
      <c r="V83" s="114">
        <f t="shared" si="37"/>
        <v>-0.05288333333333334</v>
      </c>
      <c r="W83" s="114">
        <f t="shared" si="38"/>
        <v>0.02185217761841292</v>
      </c>
    </row>
    <row r="84" spans="1:23" ht="12.75">
      <c r="A84" s="32" t="str">
        <f>A46</f>
        <v>a8</v>
      </c>
      <c r="B84" s="39">
        <f>B46</f>
        <v>-0.0182</v>
      </c>
      <c r="C84" s="39">
        <f aca="true" t="shared" si="49" ref="C84:H84">C46</f>
        <v>0.0181</v>
      </c>
      <c r="D84" s="39">
        <f t="shared" si="49"/>
        <v>0.0302</v>
      </c>
      <c r="E84" s="39">
        <f t="shared" si="49"/>
        <v>5.33E-05</v>
      </c>
      <c r="F84" s="39">
        <f t="shared" si="49"/>
        <v>0.00467</v>
      </c>
      <c r="G84" s="39">
        <f t="shared" si="49"/>
        <v>-0.00556</v>
      </c>
      <c r="H84" s="40">
        <f t="shared" si="49"/>
        <v>0.00487</v>
      </c>
      <c r="I84" s="41"/>
      <c r="J84" s="42" t="str">
        <f aca="true" t="shared" si="50" ref="J84:Q84">J46</f>
        <v>a8</v>
      </c>
      <c r="K84" s="39">
        <f t="shared" si="50"/>
        <v>0.0587</v>
      </c>
      <c r="L84" s="39">
        <f t="shared" si="50"/>
        <v>0.0305</v>
      </c>
      <c r="M84" s="39">
        <f t="shared" si="50"/>
        <v>0.023</v>
      </c>
      <c r="N84" s="39">
        <f t="shared" si="50"/>
        <v>0.0618</v>
      </c>
      <c r="O84" s="39">
        <f t="shared" si="50"/>
        <v>0.0501</v>
      </c>
      <c r="P84" s="39">
        <f t="shared" si="50"/>
        <v>0.04</v>
      </c>
      <c r="Q84" s="40">
        <f t="shared" si="50"/>
        <v>0.044</v>
      </c>
      <c r="S84" s="114">
        <f t="shared" si="35"/>
        <v>0.004877216666666667</v>
      </c>
      <c r="T84" s="114">
        <f t="shared" si="36"/>
        <v>0.017209833737769423</v>
      </c>
      <c r="U84" s="114"/>
      <c r="V84" s="114">
        <f t="shared" si="37"/>
        <v>0.04401666666666667</v>
      </c>
      <c r="W84" s="114">
        <f t="shared" si="38"/>
        <v>0.015552416746816781</v>
      </c>
    </row>
    <row r="85" spans="1:23" ht="12.75">
      <c r="A85" s="32" t="str">
        <f t="shared" si="30"/>
        <v>a9</v>
      </c>
      <c r="B85" s="39">
        <f aca="true" t="shared" si="51" ref="B85:H85">-B47</f>
        <v>0.0251</v>
      </c>
      <c r="C85" s="39">
        <f t="shared" si="51"/>
        <v>-0.00146</v>
      </c>
      <c r="D85" s="39">
        <f t="shared" si="51"/>
        <v>-0.00402</v>
      </c>
      <c r="E85" s="39">
        <f t="shared" si="51"/>
        <v>0.00167</v>
      </c>
      <c r="F85" s="39">
        <f t="shared" si="51"/>
        <v>-0.0226</v>
      </c>
      <c r="G85" s="39">
        <f t="shared" si="51"/>
        <v>-0.0228</v>
      </c>
      <c r="H85" s="40">
        <f t="shared" si="51"/>
        <v>-0.00402</v>
      </c>
      <c r="I85" s="41"/>
      <c r="J85" s="42" t="str">
        <f>J47</f>
        <v>a9</v>
      </c>
      <c r="K85" s="39">
        <f aca="true" t="shared" si="52" ref="K85:Q85">-K47</f>
        <v>0.0263</v>
      </c>
      <c r="L85" s="39">
        <f t="shared" si="52"/>
        <v>0.0216</v>
      </c>
      <c r="M85" s="39">
        <f t="shared" si="52"/>
        <v>-0.00904</v>
      </c>
      <c r="N85" s="39">
        <f t="shared" si="52"/>
        <v>0.0188</v>
      </c>
      <c r="O85" s="39">
        <f t="shared" si="52"/>
        <v>-0.0119</v>
      </c>
      <c r="P85" s="39">
        <f t="shared" si="52"/>
        <v>-0.00029</v>
      </c>
      <c r="Q85" s="40">
        <f t="shared" si="52"/>
        <v>0.00759</v>
      </c>
      <c r="S85" s="114">
        <f t="shared" si="35"/>
        <v>-0.004018333333333333</v>
      </c>
      <c r="T85" s="114">
        <f t="shared" si="36"/>
        <v>0.017803420364263342</v>
      </c>
      <c r="U85" s="114"/>
      <c r="V85" s="114">
        <f t="shared" si="37"/>
        <v>0.007578333333333334</v>
      </c>
      <c r="W85" s="114">
        <f t="shared" si="38"/>
        <v>0.016676443765583436</v>
      </c>
    </row>
    <row r="86" spans="1:23" ht="12.75">
      <c r="A86" s="32" t="str">
        <f>A48</f>
        <v>a10</v>
      </c>
      <c r="B86" s="39">
        <f>B48</f>
        <v>-0.0108</v>
      </c>
      <c r="C86" s="39">
        <f aca="true" t="shared" si="53" ref="C86:H86">C48</f>
        <v>0.000942</v>
      </c>
      <c r="D86" s="39">
        <f t="shared" si="53"/>
        <v>0.0282</v>
      </c>
      <c r="E86" s="39">
        <f t="shared" si="53"/>
        <v>-0.00936</v>
      </c>
      <c r="F86" s="39">
        <f t="shared" si="53"/>
        <v>0.021</v>
      </c>
      <c r="G86" s="39">
        <f t="shared" si="53"/>
        <v>-0.0299</v>
      </c>
      <c r="H86" s="40">
        <f t="shared" si="53"/>
        <v>0</v>
      </c>
      <c r="I86" s="41"/>
      <c r="J86" s="42" t="str">
        <f aca="true" t="shared" si="54" ref="J86:Q86">J48</f>
        <v>a10</v>
      </c>
      <c r="K86" s="39">
        <f t="shared" si="54"/>
        <v>-0.00816</v>
      </c>
      <c r="L86" s="39">
        <f t="shared" si="54"/>
        <v>-0.00413</v>
      </c>
      <c r="M86" s="39">
        <f t="shared" si="54"/>
        <v>-0.014</v>
      </c>
      <c r="N86" s="39">
        <f t="shared" si="54"/>
        <v>0.0136</v>
      </c>
      <c r="O86" s="39">
        <f t="shared" si="54"/>
        <v>0.00574</v>
      </c>
      <c r="P86" s="39">
        <f t="shared" si="54"/>
        <v>0.00686</v>
      </c>
      <c r="Q86" s="40">
        <f t="shared" si="54"/>
        <v>0</v>
      </c>
      <c r="S86" s="114">
        <f t="shared" si="35"/>
        <v>1.3666666666666457E-05</v>
      </c>
      <c r="T86" s="114">
        <f t="shared" si="36"/>
        <v>0.0216119681812339</v>
      </c>
      <c r="U86" s="114"/>
      <c r="V86" s="114">
        <f t="shared" si="37"/>
        <v>-1.5000000000000256E-05</v>
      </c>
      <c r="W86" s="114">
        <f t="shared" si="38"/>
        <v>0.010436554508074012</v>
      </c>
    </row>
    <row r="87" spans="1:23" ht="12.75">
      <c r="A87" s="32" t="str">
        <f t="shared" si="30"/>
        <v>a11</v>
      </c>
      <c r="B87" s="39">
        <f aca="true" t="shared" si="55" ref="B87:H87">-B49</f>
        <v>0.0134</v>
      </c>
      <c r="C87" s="39">
        <f t="shared" si="55"/>
        <v>0.00151</v>
      </c>
      <c r="D87" s="39">
        <f t="shared" si="55"/>
        <v>-0.0024</v>
      </c>
      <c r="E87" s="39">
        <f t="shared" si="55"/>
        <v>-0.00177</v>
      </c>
      <c r="F87" s="39">
        <f t="shared" si="55"/>
        <v>0.00663</v>
      </c>
      <c r="G87" s="39">
        <f t="shared" si="55"/>
        <v>0.0124</v>
      </c>
      <c r="H87" s="40">
        <f t="shared" si="55"/>
        <v>0.00495</v>
      </c>
      <c r="I87" s="41"/>
      <c r="J87" s="42" t="str">
        <f>J49</f>
        <v>a11</v>
      </c>
      <c r="K87" s="39">
        <f aca="true" t="shared" si="56" ref="K87:Q87">-K49</f>
        <v>-0.00473</v>
      </c>
      <c r="L87" s="39">
        <f t="shared" si="56"/>
        <v>-0.00281</v>
      </c>
      <c r="M87" s="39">
        <f t="shared" si="56"/>
        <v>0.0131</v>
      </c>
      <c r="N87" s="39">
        <f t="shared" si="56"/>
        <v>0.00471</v>
      </c>
      <c r="O87" s="39">
        <f t="shared" si="56"/>
        <v>0.00122</v>
      </c>
      <c r="P87" s="39">
        <f t="shared" si="56"/>
        <v>-0.00636</v>
      </c>
      <c r="Q87" s="40">
        <f t="shared" si="56"/>
        <v>0.000857</v>
      </c>
      <c r="S87" s="114">
        <f t="shared" si="35"/>
        <v>0.004961666666666666</v>
      </c>
      <c r="T87" s="114">
        <f t="shared" si="36"/>
        <v>0.006938891602170095</v>
      </c>
      <c r="U87" s="114"/>
      <c r="V87" s="114">
        <f t="shared" si="37"/>
        <v>0.0008550000000000003</v>
      </c>
      <c r="W87" s="114">
        <f t="shared" si="38"/>
        <v>0.007233463209279495</v>
      </c>
    </row>
    <row r="88" spans="1:23" ht="12.75">
      <c r="A88" s="32" t="str">
        <f>A50</f>
        <v>a12</v>
      </c>
      <c r="B88" s="39">
        <f>B50</f>
        <v>-0.000285</v>
      </c>
      <c r="C88" s="39">
        <f aca="true" t="shared" si="57" ref="C88:H88">C50</f>
        <v>1.21E-05</v>
      </c>
      <c r="D88" s="39">
        <f t="shared" si="57"/>
        <v>-0.000137</v>
      </c>
      <c r="E88" s="39">
        <f t="shared" si="57"/>
        <v>-0.00515</v>
      </c>
      <c r="F88" s="39">
        <f t="shared" si="57"/>
        <v>0.00204</v>
      </c>
      <c r="G88" s="39">
        <f t="shared" si="57"/>
        <v>-0.00535</v>
      </c>
      <c r="H88" s="40">
        <f t="shared" si="57"/>
        <v>-0.00148</v>
      </c>
      <c r="I88" s="41"/>
      <c r="J88" s="42" t="str">
        <f aca="true" t="shared" si="58" ref="J88:Q88">J50</f>
        <v>a12</v>
      </c>
      <c r="K88" s="39">
        <f t="shared" si="58"/>
        <v>-0.00484</v>
      </c>
      <c r="L88" s="39">
        <f t="shared" si="58"/>
        <v>-0.000851</v>
      </c>
      <c r="M88" s="39">
        <f t="shared" si="58"/>
        <v>-0.00456</v>
      </c>
      <c r="N88" s="39">
        <f t="shared" si="58"/>
        <v>-0.00553</v>
      </c>
      <c r="O88" s="39">
        <f t="shared" si="58"/>
        <v>0.00409</v>
      </c>
      <c r="P88" s="39">
        <f t="shared" si="58"/>
        <v>-0.00409</v>
      </c>
      <c r="Q88" s="40">
        <f t="shared" si="58"/>
        <v>-0.00263</v>
      </c>
      <c r="S88" s="114">
        <f t="shared" si="35"/>
        <v>-0.0014783166666666667</v>
      </c>
      <c r="T88" s="114">
        <f t="shared" si="36"/>
        <v>0.003042834842982226</v>
      </c>
      <c r="U88" s="114"/>
      <c r="V88" s="114">
        <f t="shared" si="37"/>
        <v>-0.0026301666666666665</v>
      </c>
      <c r="W88" s="114">
        <f t="shared" si="38"/>
        <v>0.0036735225828442466</v>
      </c>
    </row>
    <row r="89" spans="1:23" ht="12.75">
      <c r="A89" s="32" t="str">
        <f t="shared" si="30"/>
        <v>a13</v>
      </c>
      <c r="B89" s="39">
        <f aca="true" t="shared" si="59" ref="B89:H89">-B51</f>
        <v>0.00688</v>
      </c>
      <c r="C89" s="39">
        <f t="shared" si="59"/>
        <v>0.00517</v>
      </c>
      <c r="D89" s="39">
        <f t="shared" si="59"/>
        <v>0.00168</v>
      </c>
      <c r="E89" s="39">
        <f t="shared" si="59"/>
        <v>0.00498</v>
      </c>
      <c r="F89" s="39">
        <f t="shared" si="59"/>
        <v>-0.000614</v>
      </c>
      <c r="G89" s="39">
        <f t="shared" si="59"/>
        <v>-0.000266</v>
      </c>
      <c r="H89" s="40">
        <f t="shared" si="59"/>
        <v>0.00297</v>
      </c>
      <c r="I89" s="41"/>
      <c r="J89" s="42" t="str">
        <f>J51</f>
        <v>a13</v>
      </c>
      <c r="K89" s="39">
        <f aca="true" t="shared" si="60" ref="K89:Q89">-K51</f>
        <v>0.00581</v>
      </c>
      <c r="L89" s="39">
        <f t="shared" si="60"/>
        <v>0.0062</v>
      </c>
      <c r="M89" s="39">
        <f t="shared" si="60"/>
        <v>0.00636</v>
      </c>
      <c r="N89" s="39">
        <f t="shared" si="60"/>
        <v>0.0061</v>
      </c>
      <c r="O89" s="39">
        <f t="shared" si="60"/>
        <v>0.00632</v>
      </c>
      <c r="P89" s="39">
        <f t="shared" si="60"/>
        <v>0.00413</v>
      </c>
      <c r="Q89" s="40">
        <f t="shared" si="60"/>
        <v>0.00582</v>
      </c>
      <c r="S89" s="114">
        <f t="shared" si="35"/>
        <v>0.0029716666666666663</v>
      </c>
      <c r="T89" s="114">
        <f t="shared" si="36"/>
        <v>0.0031352523130789116</v>
      </c>
      <c r="U89" s="114"/>
      <c r="V89" s="114">
        <f t="shared" si="37"/>
        <v>0.00582</v>
      </c>
      <c r="W89" s="114">
        <f t="shared" si="38"/>
        <v>0.0008509524075998623</v>
      </c>
    </row>
    <row r="90" spans="1:23" ht="12.75">
      <c r="A90" s="32" t="str">
        <f>A52</f>
        <v>a14</v>
      </c>
      <c r="B90" s="39">
        <f>B52</f>
        <v>-0.0164</v>
      </c>
      <c r="C90" s="39">
        <f aca="true" t="shared" si="61" ref="C90:H90">C52</f>
        <v>-0.0167</v>
      </c>
      <c r="D90" s="39">
        <f t="shared" si="61"/>
        <v>-0.0111</v>
      </c>
      <c r="E90" s="39">
        <f t="shared" si="61"/>
        <v>-0.0141</v>
      </c>
      <c r="F90" s="39">
        <f t="shared" si="61"/>
        <v>-0.0148</v>
      </c>
      <c r="G90" s="39">
        <f t="shared" si="61"/>
        <v>-0.0159</v>
      </c>
      <c r="H90" s="40">
        <f t="shared" si="61"/>
        <v>-0.0148</v>
      </c>
      <c r="I90" s="41"/>
      <c r="J90" s="42" t="str">
        <f aca="true" t="shared" si="62" ref="J90:Q90">J52</f>
        <v>a14</v>
      </c>
      <c r="K90" s="39">
        <f t="shared" si="62"/>
        <v>-0.0135</v>
      </c>
      <c r="L90" s="39">
        <f t="shared" si="62"/>
        <v>-0.013</v>
      </c>
      <c r="M90" s="39">
        <f t="shared" si="62"/>
        <v>-0.013</v>
      </c>
      <c r="N90" s="39">
        <f t="shared" si="62"/>
        <v>-0.0111</v>
      </c>
      <c r="O90" s="39">
        <f t="shared" si="62"/>
        <v>-0.0121</v>
      </c>
      <c r="P90" s="39">
        <f t="shared" si="62"/>
        <v>-0.0113</v>
      </c>
      <c r="Q90" s="40">
        <f t="shared" si="62"/>
        <v>-0.0123</v>
      </c>
      <c r="S90" s="114">
        <f t="shared" si="35"/>
        <v>-0.014833333333333332</v>
      </c>
      <c r="T90" s="114">
        <f t="shared" si="36"/>
        <v>0.0020762145040112644</v>
      </c>
      <c r="U90" s="114"/>
      <c r="V90" s="114">
        <f t="shared" si="37"/>
        <v>-0.012333333333333335</v>
      </c>
      <c r="W90" s="114">
        <f t="shared" si="38"/>
        <v>0.0009892758294159424</v>
      </c>
    </row>
    <row r="91" spans="1:23" ht="12.75">
      <c r="A91" s="32" t="str">
        <f t="shared" si="30"/>
        <v>a15</v>
      </c>
      <c r="B91" s="39">
        <f aca="true" t="shared" si="63" ref="B91:H91">-B53</f>
        <v>-0.00825</v>
      </c>
      <c r="C91" s="39">
        <f t="shared" si="63"/>
        <v>-0.00868</v>
      </c>
      <c r="D91" s="39">
        <f t="shared" si="63"/>
        <v>-0.00896</v>
      </c>
      <c r="E91" s="39">
        <f t="shared" si="63"/>
        <v>-0.00972</v>
      </c>
      <c r="F91" s="39">
        <f t="shared" si="63"/>
        <v>-0.00617</v>
      </c>
      <c r="G91" s="39">
        <f t="shared" si="63"/>
        <v>-0.00853</v>
      </c>
      <c r="H91" s="40">
        <f t="shared" si="63"/>
        <v>-0.00838</v>
      </c>
      <c r="I91" s="41"/>
      <c r="J91" s="42" t="str">
        <f>J53</f>
        <v>a15</v>
      </c>
      <c r="K91" s="39">
        <f aca="true" t="shared" si="64" ref="K91:Q91">-K53</f>
        <v>-0.00947</v>
      </c>
      <c r="L91" s="39">
        <f t="shared" si="64"/>
        <v>-0.00765</v>
      </c>
      <c r="M91" s="39">
        <f t="shared" si="64"/>
        <v>-0.0134</v>
      </c>
      <c r="N91" s="39">
        <f t="shared" si="64"/>
        <v>-0.00548</v>
      </c>
      <c r="O91" s="39">
        <f t="shared" si="64"/>
        <v>-0.0154</v>
      </c>
      <c r="P91" s="39">
        <f t="shared" si="64"/>
        <v>-0.00817</v>
      </c>
      <c r="Q91" s="40">
        <f t="shared" si="64"/>
        <v>-0.00992</v>
      </c>
      <c r="S91" s="114">
        <f t="shared" si="35"/>
        <v>-0.008385000000000002</v>
      </c>
      <c r="T91" s="114">
        <f t="shared" si="36"/>
        <v>0.0011954371585323807</v>
      </c>
      <c r="U91" s="114"/>
      <c r="V91" s="114">
        <f t="shared" si="37"/>
        <v>-0.009928333333333332</v>
      </c>
      <c r="W91" s="114">
        <f t="shared" si="38"/>
        <v>0.0037489167324264044</v>
      </c>
    </row>
    <row r="92" spans="1:17" ht="12.75">
      <c r="A92" s="32" t="str">
        <f>A54</f>
        <v>a16</v>
      </c>
      <c r="B92" s="20"/>
      <c r="C92" s="20"/>
      <c r="D92" s="20"/>
      <c r="E92" s="20"/>
      <c r="F92" s="20"/>
      <c r="G92" s="20"/>
      <c r="H92" s="40"/>
      <c r="I92" s="41"/>
      <c r="J92" s="42" t="str">
        <f>J54</f>
        <v>a16</v>
      </c>
      <c r="K92" s="20"/>
      <c r="L92" s="20"/>
      <c r="M92" s="20"/>
      <c r="N92" s="20"/>
      <c r="O92" s="20"/>
      <c r="P92" s="20"/>
      <c r="Q92" s="40"/>
    </row>
    <row r="93" spans="1:17" ht="13.5" thickBot="1">
      <c r="A93" s="43" t="str">
        <f t="shared" si="30"/>
        <v>a17</v>
      </c>
      <c r="B93" s="20"/>
      <c r="C93" s="20"/>
      <c r="D93" s="20"/>
      <c r="E93" s="20"/>
      <c r="F93" s="20"/>
      <c r="G93" s="20"/>
      <c r="H93" s="40"/>
      <c r="I93" s="41"/>
      <c r="J93" s="45" t="str">
        <f>J55</f>
        <v>a17</v>
      </c>
      <c r="K93" s="20"/>
      <c r="L93" s="20"/>
      <c r="M93" s="20"/>
      <c r="N93" s="20"/>
      <c r="O93" s="20"/>
      <c r="P93" s="20"/>
      <c r="Q93" s="44"/>
    </row>
  </sheetData>
  <mergeCells count="102">
    <mergeCell ref="S19:T19"/>
    <mergeCell ref="V19:W19"/>
    <mergeCell ref="C4:E4"/>
    <mergeCell ref="I2:K2"/>
    <mergeCell ref="F2:H2"/>
    <mergeCell ref="C3:K3"/>
    <mergeCell ref="F4:H4"/>
    <mergeCell ref="I4:K4"/>
    <mergeCell ref="M9:N9"/>
    <mergeCell ref="M10:N10"/>
    <mergeCell ref="A1:B1"/>
    <mergeCell ref="A2:B2"/>
    <mergeCell ref="A4:B4"/>
    <mergeCell ref="A3:B3"/>
    <mergeCell ref="M4:O4"/>
    <mergeCell ref="M5:O5"/>
    <mergeCell ref="C1:K1"/>
    <mergeCell ref="C2:E2"/>
    <mergeCell ref="I5:K5"/>
    <mergeCell ref="C5:E5"/>
    <mergeCell ref="F5:H5"/>
    <mergeCell ref="C16:E16"/>
    <mergeCell ref="C6:E6"/>
    <mergeCell ref="P4:R4"/>
    <mergeCell ref="P5:R5"/>
    <mergeCell ref="F16:H16"/>
    <mergeCell ref="I16:K16"/>
    <mergeCell ref="M8:W8"/>
    <mergeCell ref="R9:T9"/>
    <mergeCell ref="U9:W9"/>
    <mergeCell ref="O9:Q9"/>
    <mergeCell ref="A16:B16"/>
    <mergeCell ref="A14:B14"/>
    <mergeCell ref="A15:B15"/>
    <mergeCell ref="A12:B12"/>
    <mergeCell ref="I15:K15"/>
    <mergeCell ref="A6:B6"/>
    <mergeCell ref="A5:B5"/>
    <mergeCell ref="A13:B13"/>
    <mergeCell ref="A11:B11"/>
    <mergeCell ref="F13:H13"/>
    <mergeCell ref="C14:E14"/>
    <mergeCell ref="C15:E15"/>
    <mergeCell ref="F15:H15"/>
    <mergeCell ref="F14:H14"/>
    <mergeCell ref="U14:W14"/>
    <mergeCell ref="I6:K6"/>
    <mergeCell ref="I14:K14"/>
    <mergeCell ref="I12:K12"/>
    <mergeCell ref="I13:K13"/>
    <mergeCell ref="I10:K10"/>
    <mergeCell ref="O10:Q10"/>
    <mergeCell ref="R10:T10"/>
    <mergeCell ref="M14:N14"/>
    <mergeCell ref="A10:B10"/>
    <mergeCell ref="O14:Q14"/>
    <mergeCell ref="R14:T14"/>
    <mergeCell ref="M15:N15"/>
    <mergeCell ref="C12:E12"/>
    <mergeCell ref="C13:E13"/>
    <mergeCell ref="M12:N12"/>
    <mergeCell ref="O12:Q12"/>
    <mergeCell ref="R12:T12"/>
    <mergeCell ref="F12:H12"/>
    <mergeCell ref="F6:H6"/>
    <mergeCell ref="A8:K8"/>
    <mergeCell ref="A9:B9"/>
    <mergeCell ref="C9:E9"/>
    <mergeCell ref="F9:H9"/>
    <mergeCell ref="I9:K9"/>
    <mergeCell ref="I11:K11"/>
    <mergeCell ref="C10:E10"/>
    <mergeCell ref="U10:W10"/>
    <mergeCell ref="M11:N11"/>
    <mergeCell ref="O11:Q11"/>
    <mergeCell ref="R11:T11"/>
    <mergeCell ref="U11:W11"/>
    <mergeCell ref="F10:H10"/>
    <mergeCell ref="C11:E11"/>
    <mergeCell ref="F11:H11"/>
    <mergeCell ref="U12:W12"/>
    <mergeCell ref="M13:N13"/>
    <mergeCell ref="O13:Q13"/>
    <mergeCell ref="R13:T13"/>
    <mergeCell ref="U13:W13"/>
    <mergeCell ref="M16:N16"/>
    <mergeCell ref="O16:Q16"/>
    <mergeCell ref="R16:T16"/>
    <mergeCell ref="U16:W16"/>
    <mergeCell ref="R17:T17"/>
    <mergeCell ref="U17:W17"/>
    <mergeCell ref="O15:Q15"/>
    <mergeCell ref="R15:T15"/>
    <mergeCell ref="U15:W15"/>
    <mergeCell ref="A18:H18"/>
    <mergeCell ref="J18:Q18"/>
    <mergeCell ref="M17:N17"/>
    <mergeCell ref="O17:Q17"/>
    <mergeCell ref="C17:E17"/>
    <mergeCell ref="A17:B17"/>
    <mergeCell ref="F17:H17"/>
    <mergeCell ref="I17:K17"/>
  </mergeCells>
  <printOptions/>
  <pageMargins left="0.75" right="0.75" top="1" bottom="1" header="0.5" footer="0.5"/>
  <pageSetup fitToHeight="1" fitToWidth="1" horizontalDpi="300" verticalDpi="300" orientation="landscape" paperSize="9" scale="2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W93"/>
  <sheetViews>
    <sheetView zoomScale="75" zoomScaleNormal="75" workbookViewId="0" topLeftCell="A12">
      <selection activeCell="S19" sqref="S19:W91"/>
    </sheetView>
  </sheetViews>
  <sheetFormatPr defaultColWidth="9.140625" defaultRowHeight="12.75"/>
  <cols>
    <col min="1" max="1" width="15.28125" style="1" bestFit="1" customWidth="1"/>
    <col min="2" max="2" width="9.57421875" style="1" customWidth="1"/>
    <col min="3" max="3" width="11.57421875" style="1" bestFit="1" customWidth="1"/>
    <col min="4" max="7" width="10.421875" style="1" bestFit="1" customWidth="1"/>
    <col min="8" max="8" width="9.57421875" style="1" bestFit="1" customWidth="1"/>
    <col min="9" max="12" width="10.421875" style="1" bestFit="1" customWidth="1"/>
    <col min="13" max="14" width="9.57421875" style="1" bestFit="1" customWidth="1"/>
    <col min="15" max="17" width="10.421875" style="1" bestFit="1" customWidth="1"/>
    <col min="18" max="19" width="9.57421875" style="1" bestFit="1" customWidth="1"/>
    <col min="20" max="21" width="10.421875" style="1" bestFit="1" customWidth="1"/>
    <col min="22" max="22" width="13.28125" style="1" bestFit="1" customWidth="1"/>
    <col min="23" max="23" width="9.140625" style="1" customWidth="1"/>
    <col min="24" max="24" width="15.28125" style="1" bestFit="1" customWidth="1"/>
    <col min="25" max="25" width="10.421875" style="1" bestFit="1" customWidth="1"/>
    <col min="26" max="26" width="13.8515625" style="1" bestFit="1" customWidth="1"/>
    <col min="27" max="30" width="10.421875" style="1" bestFit="1" customWidth="1"/>
    <col min="31" max="32" width="9.57421875" style="1" bestFit="1" customWidth="1"/>
    <col min="33" max="36" width="10.421875" style="1" bestFit="1" customWidth="1"/>
    <col min="37" max="37" width="9.57421875" style="1" bestFit="1" customWidth="1"/>
    <col min="38" max="44" width="10.421875" style="1" bestFit="1" customWidth="1"/>
    <col min="45" max="45" width="13.28125" style="1" bestFit="1" customWidth="1"/>
    <col min="46" max="16384" width="9.140625" style="1" customWidth="1"/>
  </cols>
  <sheetData>
    <row r="1" spans="1:11" ht="13.5" thickBot="1">
      <c r="A1" s="215" t="s">
        <v>0</v>
      </c>
      <c r="B1" s="170"/>
      <c r="C1" s="216" t="str">
        <f>C2&amp;"-0"&amp;I2&amp;"_cc.xls"</f>
        <v>HCMB__A001-02000123_cc.xls</v>
      </c>
      <c r="D1" s="216"/>
      <c r="E1" s="216"/>
      <c r="F1" s="216"/>
      <c r="G1" s="216"/>
      <c r="H1" s="216"/>
      <c r="I1" s="216"/>
      <c r="J1" s="216"/>
      <c r="K1" s="217"/>
    </row>
    <row r="2" spans="1:21" ht="12.75">
      <c r="A2" s="161" t="s">
        <v>1</v>
      </c>
      <c r="B2" s="159"/>
      <c r="C2" s="218" t="s">
        <v>2</v>
      </c>
      <c r="D2" s="218"/>
      <c r="E2" s="218"/>
      <c r="F2" s="159" t="s">
        <v>3</v>
      </c>
      <c r="G2" s="159"/>
      <c r="H2" s="159"/>
      <c r="I2" s="190">
        <v>2000123</v>
      </c>
      <c r="J2" s="190"/>
      <c r="K2" s="191"/>
      <c r="L2" s="3"/>
      <c r="N2" s="3"/>
      <c r="O2" s="3"/>
      <c r="P2" s="3"/>
      <c r="Q2" s="3"/>
      <c r="R2" s="3"/>
      <c r="S2" s="3"/>
      <c r="T2" s="4"/>
      <c r="U2" s="5" t="s">
        <v>4</v>
      </c>
    </row>
    <row r="3" spans="1:21" ht="13.5" thickBot="1">
      <c r="A3" s="161" t="s">
        <v>5</v>
      </c>
      <c r="B3" s="159"/>
      <c r="C3" s="211" t="s">
        <v>6</v>
      </c>
      <c r="D3" s="211"/>
      <c r="E3" s="211"/>
      <c r="F3" s="211"/>
      <c r="G3" s="211"/>
      <c r="H3" s="211"/>
      <c r="I3" s="211"/>
      <c r="J3" s="211"/>
      <c r="K3" s="214"/>
      <c r="L3" s="3"/>
      <c r="M3" s="3"/>
      <c r="N3" s="3"/>
      <c r="O3" s="3"/>
      <c r="P3" s="3"/>
      <c r="Q3" s="3"/>
      <c r="R3" s="3"/>
      <c r="S3" s="3"/>
      <c r="T3" s="6" t="s">
        <v>7</v>
      </c>
      <c r="U3" s="7">
        <v>1</v>
      </c>
    </row>
    <row r="4" spans="1:23" ht="12.75">
      <c r="A4" s="161" t="s">
        <v>8</v>
      </c>
      <c r="B4" s="159"/>
      <c r="C4" s="167" t="s">
        <v>9</v>
      </c>
      <c r="D4" s="167"/>
      <c r="E4" s="167"/>
      <c r="F4" s="159"/>
      <c r="G4" s="211"/>
      <c r="H4" s="211"/>
      <c r="I4" s="211"/>
      <c r="J4" s="211"/>
      <c r="K4" s="214"/>
      <c r="M4" s="207" t="s">
        <v>10</v>
      </c>
      <c r="N4" s="208"/>
      <c r="O4" s="208"/>
      <c r="P4" s="240" t="s">
        <v>118</v>
      </c>
      <c r="Q4" s="240"/>
      <c r="R4" s="241"/>
      <c r="S4" s="9"/>
      <c r="T4" s="10" t="s">
        <v>12</v>
      </c>
      <c r="U4" s="11">
        <v>1</v>
      </c>
      <c r="V4" s="9"/>
      <c r="W4" s="9"/>
    </row>
    <row r="5" spans="1:23" ht="13.5" thickBot="1">
      <c r="A5" s="161" t="s">
        <v>13</v>
      </c>
      <c r="B5" s="159"/>
      <c r="C5" s="211" t="s">
        <v>14</v>
      </c>
      <c r="D5" s="211"/>
      <c r="E5" s="211"/>
      <c r="F5" s="159" t="s">
        <v>15</v>
      </c>
      <c r="G5" s="159"/>
      <c r="H5" s="159"/>
      <c r="I5" s="167">
        <v>21</v>
      </c>
      <c r="J5" s="167"/>
      <c r="K5" s="186"/>
      <c r="M5" s="202" t="s">
        <v>16</v>
      </c>
      <c r="N5" s="203"/>
      <c r="O5" s="203"/>
      <c r="P5" s="204" t="s">
        <v>119</v>
      </c>
      <c r="Q5" s="204"/>
      <c r="R5" s="242"/>
      <c r="S5" s="9"/>
      <c r="T5" s="12" t="s">
        <v>18</v>
      </c>
      <c r="U5" s="13">
        <v>1</v>
      </c>
      <c r="V5" s="9"/>
      <c r="W5" s="9"/>
    </row>
    <row r="6" spans="1:23" ht="13.5" thickBot="1">
      <c r="A6" s="202" t="s">
        <v>19</v>
      </c>
      <c r="B6" s="203"/>
      <c r="C6" s="204"/>
      <c r="D6" s="204"/>
      <c r="E6" s="204"/>
      <c r="F6" s="203" t="s">
        <v>20</v>
      </c>
      <c r="G6" s="203"/>
      <c r="H6" s="203"/>
      <c r="I6" s="205" t="s">
        <v>113</v>
      </c>
      <c r="J6" s="205"/>
      <c r="K6" s="206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3.5" thickBo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12.75">
      <c r="A8" s="196" t="s">
        <v>21</v>
      </c>
      <c r="B8" s="197"/>
      <c r="C8" s="197"/>
      <c r="D8" s="197"/>
      <c r="E8" s="197"/>
      <c r="F8" s="197"/>
      <c r="G8" s="197"/>
      <c r="H8" s="197"/>
      <c r="I8" s="197"/>
      <c r="J8" s="197"/>
      <c r="K8" s="198"/>
      <c r="M8" s="196" t="s">
        <v>22</v>
      </c>
      <c r="N8" s="197"/>
      <c r="O8" s="197"/>
      <c r="P8" s="197"/>
      <c r="Q8" s="197"/>
      <c r="R8" s="197"/>
      <c r="S8" s="197"/>
      <c r="T8" s="197"/>
      <c r="U8" s="197"/>
      <c r="V8" s="197"/>
      <c r="W8" s="198"/>
    </row>
    <row r="9" spans="1:23" ht="12.75">
      <c r="A9" s="188" t="s">
        <v>23</v>
      </c>
      <c r="B9" s="189"/>
      <c r="C9" s="199">
        <v>0</v>
      </c>
      <c r="D9" s="200"/>
      <c r="E9" s="200"/>
      <c r="F9" s="189" t="s">
        <v>24</v>
      </c>
      <c r="G9" s="189"/>
      <c r="H9" s="189"/>
      <c r="I9" s="201">
        <v>0</v>
      </c>
      <c r="J9" s="190"/>
      <c r="K9" s="191"/>
      <c r="M9" s="188" t="s">
        <v>23</v>
      </c>
      <c r="N9" s="189"/>
      <c r="O9" s="199" t="s">
        <v>25</v>
      </c>
      <c r="P9" s="200"/>
      <c r="Q9" s="200"/>
      <c r="R9" s="189" t="s">
        <v>24</v>
      </c>
      <c r="S9" s="189"/>
      <c r="T9" s="189"/>
      <c r="U9" s="201" t="s">
        <v>25</v>
      </c>
      <c r="V9" s="190"/>
      <c r="W9" s="191"/>
    </row>
    <row r="10" spans="1:23" ht="12.75">
      <c r="A10" s="188" t="s">
        <v>26</v>
      </c>
      <c r="B10" s="189"/>
      <c r="C10" s="190"/>
      <c r="D10" s="190"/>
      <c r="E10" s="190"/>
      <c r="F10" s="189"/>
      <c r="G10" s="189"/>
      <c r="H10" s="189"/>
      <c r="I10" s="193"/>
      <c r="J10" s="194"/>
      <c r="K10" s="195"/>
      <c r="M10" s="188" t="s">
        <v>26</v>
      </c>
      <c r="N10" s="189"/>
      <c r="O10" s="190" t="s">
        <v>25</v>
      </c>
      <c r="P10" s="190"/>
      <c r="Q10" s="190"/>
      <c r="R10" s="189"/>
      <c r="S10" s="189"/>
      <c r="T10" s="189"/>
      <c r="U10" s="192"/>
      <c r="V10" s="167"/>
      <c r="W10" s="186"/>
    </row>
    <row r="11" spans="1:23" ht="12.75">
      <c r="A11" s="161" t="s">
        <v>27</v>
      </c>
      <c r="B11" s="159"/>
      <c r="C11" s="167">
        <v>0.7499</v>
      </c>
      <c r="D11" s="167"/>
      <c r="E11" s="167"/>
      <c r="F11" s="159" t="s">
        <v>28</v>
      </c>
      <c r="G11" s="159"/>
      <c r="H11" s="159"/>
      <c r="I11" s="190"/>
      <c r="J11" s="190"/>
      <c r="K11" s="191"/>
      <c r="M11" s="188" t="s">
        <v>27</v>
      </c>
      <c r="N11" s="189"/>
      <c r="O11" s="167">
        <v>0.7499</v>
      </c>
      <c r="P11" s="167"/>
      <c r="Q11" s="167"/>
      <c r="R11" s="189" t="s">
        <v>28</v>
      </c>
      <c r="S11" s="189"/>
      <c r="T11" s="189"/>
      <c r="U11" s="190" t="s">
        <v>25</v>
      </c>
      <c r="V11" s="190"/>
      <c r="W11" s="191"/>
    </row>
    <row r="12" spans="1:23" ht="12.75">
      <c r="A12" s="161" t="s">
        <v>29</v>
      </c>
      <c r="B12" s="159"/>
      <c r="C12" s="187">
        <v>0</v>
      </c>
      <c r="D12" s="187"/>
      <c r="E12" s="187"/>
      <c r="F12" s="159" t="s">
        <v>30</v>
      </c>
      <c r="G12" s="159"/>
      <c r="H12" s="159"/>
      <c r="I12" s="167" t="s">
        <v>31</v>
      </c>
      <c r="J12" s="167"/>
      <c r="K12" s="186"/>
      <c r="M12" s="161" t="s">
        <v>29</v>
      </c>
      <c r="N12" s="159"/>
      <c r="O12" s="187">
        <v>10</v>
      </c>
      <c r="P12" s="187"/>
      <c r="Q12" s="187"/>
      <c r="R12" s="159" t="s">
        <v>30</v>
      </c>
      <c r="S12" s="159"/>
      <c r="T12" s="159"/>
      <c r="U12" s="167" t="s">
        <v>31</v>
      </c>
      <c r="V12" s="167"/>
      <c r="W12" s="186"/>
    </row>
    <row r="13" spans="1:23" ht="12.75">
      <c r="A13" s="161" t="s">
        <v>32</v>
      </c>
      <c r="B13" s="159"/>
      <c r="C13" s="167"/>
      <c r="D13" s="167"/>
      <c r="E13" s="167"/>
      <c r="F13" s="159" t="s">
        <v>33</v>
      </c>
      <c r="G13" s="159"/>
      <c r="H13" s="159"/>
      <c r="I13" s="167"/>
      <c r="J13" s="167"/>
      <c r="K13" s="186"/>
      <c r="M13" s="161" t="s">
        <v>32</v>
      </c>
      <c r="N13" s="159"/>
      <c r="O13" s="167">
        <v>20</v>
      </c>
      <c r="P13" s="167"/>
      <c r="Q13" s="167"/>
      <c r="R13" s="159" t="s">
        <v>33</v>
      </c>
      <c r="S13" s="159"/>
      <c r="T13" s="159"/>
      <c r="U13" s="167" t="s">
        <v>34</v>
      </c>
      <c r="V13" s="167"/>
      <c r="W13" s="186"/>
    </row>
    <row r="14" spans="1:23" ht="12.75">
      <c r="A14" s="181" t="s">
        <v>35</v>
      </c>
      <c r="B14" s="182"/>
      <c r="C14" s="183"/>
      <c r="D14" s="184"/>
      <c r="E14" s="184"/>
      <c r="F14" s="182" t="s">
        <v>36</v>
      </c>
      <c r="G14" s="182"/>
      <c r="H14" s="182"/>
      <c r="I14" s="184"/>
      <c r="J14" s="184"/>
      <c r="K14" s="185"/>
      <c r="M14" s="181" t="s">
        <v>35</v>
      </c>
      <c r="N14" s="182"/>
      <c r="O14" s="183">
        <v>0.5</v>
      </c>
      <c r="P14" s="184"/>
      <c r="Q14" s="184"/>
      <c r="R14" s="182" t="s">
        <v>36</v>
      </c>
      <c r="S14" s="182"/>
      <c r="T14" s="182"/>
      <c r="U14" s="184" t="s">
        <v>37</v>
      </c>
      <c r="V14" s="184"/>
      <c r="W14" s="185"/>
    </row>
    <row r="15" spans="1:23" ht="12.75">
      <c r="A15" s="177" t="s">
        <v>38</v>
      </c>
      <c r="B15" s="178"/>
      <c r="C15" s="179">
        <f>H56</f>
        <v>0.000238</v>
      </c>
      <c r="D15" s="179"/>
      <c r="E15" s="179"/>
      <c r="F15" s="178" t="s">
        <v>39</v>
      </c>
      <c r="G15" s="178"/>
      <c r="H15" s="178"/>
      <c r="I15" s="179">
        <f>H57</f>
        <v>0.000538</v>
      </c>
      <c r="J15" s="179"/>
      <c r="K15" s="180"/>
      <c r="M15" s="177" t="s">
        <v>38</v>
      </c>
      <c r="N15" s="178"/>
      <c r="O15" s="179">
        <f>Q56</f>
        <v>0.000265</v>
      </c>
      <c r="P15" s="179"/>
      <c r="Q15" s="179"/>
      <c r="R15" s="178" t="s">
        <v>39</v>
      </c>
      <c r="S15" s="178"/>
      <c r="T15" s="178"/>
      <c r="U15" s="179">
        <f>Q57</f>
        <v>0.000767</v>
      </c>
      <c r="V15" s="179"/>
      <c r="W15" s="180"/>
    </row>
    <row r="16" spans="1:23" ht="12.75">
      <c r="A16" s="161" t="s">
        <v>40</v>
      </c>
      <c r="B16" s="159"/>
      <c r="C16" s="160" t="e">
        <f>#REF!</f>
        <v>#REF!</v>
      </c>
      <c r="D16" s="160"/>
      <c r="E16" s="160"/>
      <c r="F16" s="159" t="s">
        <v>41</v>
      </c>
      <c r="G16" s="159"/>
      <c r="H16" s="159"/>
      <c r="I16" s="175" t="e">
        <f>#REF!</f>
        <v>#REF!</v>
      </c>
      <c r="J16" s="175"/>
      <c r="K16" s="176"/>
      <c r="M16" s="161" t="s">
        <v>40</v>
      </c>
      <c r="N16" s="159"/>
      <c r="O16" s="160" t="e">
        <f>#REF!</f>
        <v>#REF!</v>
      </c>
      <c r="P16" s="160"/>
      <c r="Q16" s="160"/>
      <c r="R16" s="159" t="s">
        <v>41</v>
      </c>
      <c r="S16" s="159"/>
      <c r="T16" s="159"/>
      <c r="U16" s="175" t="e">
        <f>#REF!</f>
        <v>#REF!</v>
      </c>
      <c r="V16" s="175"/>
      <c r="W16" s="176"/>
    </row>
    <row r="17" spans="1:23" ht="13.5" thickBot="1">
      <c r="A17" s="246" t="s">
        <v>42</v>
      </c>
      <c r="B17" s="165"/>
      <c r="C17" s="243">
        <f>H20</f>
        <v>-7.996852</v>
      </c>
      <c r="D17" s="243"/>
      <c r="E17" s="243"/>
      <c r="F17" s="165" t="s">
        <v>43</v>
      </c>
      <c r="G17" s="165"/>
      <c r="H17" s="165"/>
      <c r="I17" s="244">
        <f>H19</f>
        <v>0.024733</v>
      </c>
      <c r="J17" s="244"/>
      <c r="K17" s="245"/>
      <c r="M17" s="246" t="s">
        <v>42</v>
      </c>
      <c r="N17" s="165"/>
      <c r="O17" s="243">
        <f>Q20</f>
        <v>-9.329142</v>
      </c>
      <c r="P17" s="243"/>
      <c r="Q17" s="243"/>
      <c r="R17" s="165" t="s">
        <v>43</v>
      </c>
      <c r="S17" s="165"/>
      <c r="T17" s="165"/>
      <c r="U17" s="244">
        <f>Q19</f>
        <v>0.024133</v>
      </c>
      <c r="V17" s="244"/>
      <c r="W17" s="245"/>
    </row>
    <row r="18" spans="1:17" ht="13.5" thickBot="1">
      <c r="A18" s="164" t="s">
        <v>21</v>
      </c>
      <c r="B18" s="164"/>
      <c r="C18" s="164"/>
      <c r="D18" s="164"/>
      <c r="E18" s="164"/>
      <c r="F18" s="164"/>
      <c r="G18" s="164"/>
      <c r="H18" s="164"/>
      <c r="J18" s="165" t="s">
        <v>127</v>
      </c>
      <c r="K18" s="165"/>
      <c r="L18" s="165"/>
      <c r="M18" s="165"/>
      <c r="N18" s="165"/>
      <c r="O18" s="165"/>
      <c r="P18" s="165"/>
      <c r="Q18" s="165"/>
    </row>
    <row r="19" spans="1:23" ht="12.75">
      <c r="A19" s="14" t="s">
        <v>48</v>
      </c>
      <c r="B19" s="16">
        <v>0.005504</v>
      </c>
      <c r="C19" s="16">
        <v>0.005496</v>
      </c>
      <c r="D19" s="17">
        <v>0.005488</v>
      </c>
      <c r="E19" s="17">
        <v>0.005491</v>
      </c>
      <c r="F19" s="17">
        <v>0.005497</v>
      </c>
      <c r="G19" s="17">
        <v>0.005507</v>
      </c>
      <c r="H19" s="19">
        <v>0.024733</v>
      </c>
      <c r="I19" s="20"/>
      <c r="J19" s="14" t="s">
        <v>48</v>
      </c>
      <c r="K19" s="17">
        <v>0.005369</v>
      </c>
      <c r="L19" s="17">
        <v>0.005362</v>
      </c>
      <c r="M19" s="17">
        <v>0.00536</v>
      </c>
      <c r="N19" s="17">
        <v>0.00536</v>
      </c>
      <c r="O19" s="17">
        <v>0.005363</v>
      </c>
      <c r="P19" s="17">
        <v>0.005369</v>
      </c>
      <c r="Q19" s="18">
        <v>0.024133</v>
      </c>
      <c r="S19" s="211" t="s">
        <v>21</v>
      </c>
      <c r="T19" s="211"/>
      <c r="V19" s="211" t="s">
        <v>22</v>
      </c>
      <c r="W19" s="211"/>
    </row>
    <row r="20" spans="1:17" ht="13.5" thickBot="1">
      <c r="A20" s="21" t="s">
        <v>49</v>
      </c>
      <c r="B20" s="22">
        <v>1.097727</v>
      </c>
      <c r="C20" s="22">
        <v>-0.299517</v>
      </c>
      <c r="D20" s="23">
        <v>-0.789208</v>
      </c>
      <c r="E20" s="23">
        <v>1.350846</v>
      </c>
      <c r="F20" s="23">
        <v>-0.220563</v>
      </c>
      <c r="G20" s="23">
        <v>-1.081793</v>
      </c>
      <c r="H20" s="25">
        <v>-7.996852</v>
      </c>
      <c r="I20" s="20"/>
      <c r="J20" s="26" t="s">
        <v>49</v>
      </c>
      <c r="K20" s="23">
        <v>0.368144</v>
      </c>
      <c r="L20" s="23">
        <v>-1.004361</v>
      </c>
      <c r="M20" s="23">
        <v>-0.800344</v>
      </c>
      <c r="N20" s="23">
        <v>-0.442474</v>
      </c>
      <c r="O20" s="23">
        <v>1.029055</v>
      </c>
      <c r="P20" s="23">
        <v>1.089729</v>
      </c>
      <c r="Q20" s="24">
        <v>-9.329142</v>
      </c>
    </row>
    <row r="21" spans="1:17" ht="13.5" thickBot="1">
      <c r="A21" s="27" t="s">
        <v>50</v>
      </c>
      <c r="B21" s="28">
        <v>3</v>
      </c>
      <c r="C21" s="28">
        <v>6</v>
      </c>
      <c r="D21" s="29">
        <v>9</v>
      </c>
      <c r="E21" s="29">
        <v>12</v>
      </c>
      <c r="F21" s="29">
        <v>15</v>
      </c>
      <c r="G21" s="29">
        <v>18</v>
      </c>
      <c r="H21" s="30"/>
      <c r="J21" s="27" t="s">
        <v>50</v>
      </c>
      <c r="K21" s="29" t="s">
        <v>53</v>
      </c>
      <c r="L21" s="29" t="s">
        <v>56</v>
      </c>
      <c r="M21" s="29" t="s">
        <v>59</v>
      </c>
      <c r="N21" s="29" t="s">
        <v>62</v>
      </c>
      <c r="O21" s="29" t="s">
        <v>65</v>
      </c>
      <c r="P21" s="29" t="s">
        <v>68</v>
      </c>
      <c r="Q21" s="31"/>
    </row>
    <row r="22" spans="1:23" ht="12.75">
      <c r="A22" s="32" t="s">
        <v>71</v>
      </c>
      <c r="B22" s="33">
        <v>10000</v>
      </c>
      <c r="C22" s="33">
        <v>10000</v>
      </c>
      <c r="D22" s="34">
        <v>10000</v>
      </c>
      <c r="E22" s="34">
        <v>10000</v>
      </c>
      <c r="F22" s="34">
        <v>10000</v>
      </c>
      <c r="G22" s="34">
        <v>10000</v>
      </c>
      <c r="H22" s="35">
        <v>10000</v>
      </c>
      <c r="I22" s="36"/>
      <c r="J22" s="35" t="s">
        <v>71</v>
      </c>
      <c r="K22" s="34">
        <v>10000</v>
      </c>
      <c r="L22" s="34">
        <v>10000</v>
      </c>
      <c r="M22" s="34">
        <v>10000</v>
      </c>
      <c r="N22" s="34">
        <v>10000</v>
      </c>
      <c r="O22" s="34">
        <v>10000</v>
      </c>
      <c r="P22" s="34">
        <v>10000</v>
      </c>
      <c r="Q22" s="35">
        <v>10000</v>
      </c>
      <c r="R22" s="37"/>
      <c r="S22" s="114">
        <f>AVERAGE(B22:G22)</f>
        <v>10000</v>
      </c>
      <c r="T22" s="114">
        <f>STDEV(B22:G22)</f>
        <v>0</v>
      </c>
      <c r="U22" s="114"/>
      <c r="V22" s="114">
        <f>AVERAGE(K22:P22)</f>
        <v>10000</v>
      </c>
      <c r="W22" s="114">
        <f>STDEV(K22:P22)</f>
        <v>0</v>
      </c>
    </row>
    <row r="23" spans="1:23" ht="12.75">
      <c r="A23" s="32" t="s">
        <v>72</v>
      </c>
      <c r="B23" s="38">
        <v>-3.44</v>
      </c>
      <c r="C23" s="38">
        <v>-4.7</v>
      </c>
      <c r="D23" s="39">
        <v>-2.57</v>
      </c>
      <c r="E23" s="39">
        <v>-2.06</v>
      </c>
      <c r="F23" s="39">
        <v>-4.74</v>
      </c>
      <c r="G23" s="39">
        <v>-3.3</v>
      </c>
      <c r="H23" s="40">
        <v>-3.47</v>
      </c>
      <c r="I23" s="41"/>
      <c r="J23" s="42" t="s">
        <v>72</v>
      </c>
      <c r="K23" s="39">
        <v>4.86</v>
      </c>
      <c r="L23" s="39">
        <v>3.51</v>
      </c>
      <c r="M23" s="39">
        <v>5.05</v>
      </c>
      <c r="N23" s="39">
        <v>5.72</v>
      </c>
      <c r="O23" s="39">
        <v>2.98</v>
      </c>
      <c r="P23" s="39">
        <v>4.55</v>
      </c>
      <c r="Q23" s="40">
        <v>4.44</v>
      </c>
      <c r="S23" s="114">
        <f aca="true" t="shared" si="0" ref="S23:S36">AVERAGE(B23:G23)</f>
        <v>-3.4683333333333337</v>
      </c>
      <c r="T23" s="114">
        <f aca="true" t="shared" si="1" ref="T23:T36">STDEV(B23:G23)</f>
        <v>1.091208809837358</v>
      </c>
      <c r="U23" s="114"/>
      <c r="V23" s="114">
        <f aca="true" t="shared" si="2" ref="V23:V36">AVERAGE(K23:P23)</f>
        <v>4.445</v>
      </c>
      <c r="W23" s="114">
        <f aca="true" t="shared" si="3" ref="W23:W36">STDEV(K23:P23)</f>
        <v>1.0193478307231503</v>
      </c>
    </row>
    <row r="24" spans="1:23" ht="12.75">
      <c r="A24" s="32" t="s">
        <v>73</v>
      </c>
      <c r="B24" s="38">
        <v>-11.4</v>
      </c>
      <c r="C24" s="38">
        <v>-12.1</v>
      </c>
      <c r="D24" s="39">
        <v>-12.1</v>
      </c>
      <c r="E24" s="39">
        <v>-12.6</v>
      </c>
      <c r="F24" s="39">
        <v>-12.1</v>
      </c>
      <c r="G24" s="39">
        <v>-11.3</v>
      </c>
      <c r="H24" s="40">
        <v>-11.9</v>
      </c>
      <c r="I24" s="41"/>
      <c r="J24" s="42" t="s">
        <v>73</v>
      </c>
      <c r="K24" s="39">
        <v>-8.2</v>
      </c>
      <c r="L24" s="39">
        <v>-8.87</v>
      </c>
      <c r="M24" s="39">
        <v>-8.77</v>
      </c>
      <c r="N24" s="39">
        <v>-8.87</v>
      </c>
      <c r="O24" s="39">
        <v>-8.24</v>
      </c>
      <c r="P24" s="39">
        <v>-8.1</v>
      </c>
      <c r="Q24" s="40">
        <v>-8.51</v>
      </c>
      <c r="S24" s="114">
        <f t="shared" si="0"/>
        <v>-11.933333333333335</v>
      </c>
      <c r="T24" s="114">
        <f t="shared" si="1"/>
        <v>0.4926120853842584</v>
      </c>
      <c r="U24" s="114"/>
      <c r="V24" s="114">
        <f t="shared" si="2"/>
        <v>-8.508333333333335</v>
      </c>
      <c r="W24" s="114">
        <f t="shared" si="3"/>
        <v>0.3643853271835391</v>
      </c>
    </row>
    <row r="25" spans="1:23" ht="12.75">
      <c r="A25" s="32" t="s">
        <v>74</v>
      </c>
      <c r="B25" s="39">
        <v>-0.137</v>
      </c>
      <c r="C25" s="39">
        <v>-0.146</v>
      </c>
      <c r="D25" s="39">
        <v>-0.0424</v>
      </c>
      <c r="E25" s="39">
        <v>-0.131</v>
      </c>
      <c r="F25" s="39">
        <v>-0.169</v>
      </c>
      <c r="G25" s="39">
        <v>-0.229</v>
      </c>
      <c r="H25" s="40">
        <v>-0.142</v>
      </c>
      <c r="I25" s="41"/>
      <c r="J25" s="42" t="s">
        <v>74</v>
      </c>
      <c r="K25" s="39">
        <v>0.146</v>
      </c>
      <c r="L25" s="39">
        <v>0.134</v>
      </c>
      <c r="M25" s="39">
        <v>0.113</v>
      </c>
      <c r="N25" s="39">
        <v>0.177</v>
      </c>
      <c r="O25" s="39">
        <v>0.171</v>
      </c>
      <c r="P25" s="39">
        <v>0.011</v>
      </c>
      <c r="Q25" s="40">
        <v>0.125</v>
      </c>
      <c r="S25" s="114">
        <f t="shared" si="0"/>
        <v>-0.1424</v>
      </c>
      <c r="T25" s="114">
        <f t="shared" si="1"/>
        <v>0.06062870607228889</v>
      </c>
      <c r="U25" s="114"/>
      <c r="V25" s="114">
        <f t="shared" si="2"/>
        <v>0.12533333333333335</v>
      </c>
      <c r="W25" s="114">
        <f t="shared" si="3"/>
        <v>0.060796929747041185</v>
      </c>
    </row>
    <row r="26" spans="1:23" ht="12.75">
      <c r="A26" s="32" t="s">
        <v>75</v>
      </c>
      <c r="B26" s="39">
        <v>-0.375</v>
      </c>
      <c r="C26" s="39">
        <v>-0.258</v>
      </c>
      <c r="D26" s="39">
        <v>-0.305</v>
      </c>
      <c r="E26" s="39">
        <v>-0.224</v>
      </c>
      <c r="F26" s="39">
        <v>-0.0896</v>
      </c>
      <c r="G26" s="39">
        <v>-0.3</v>
      </c>
      <c r="H26" s="40">
        <v>-0.259</v>
      </c>
      <c r="I26" s="41"/>
      <c r="J26" s="42" t="s">
        <v>75</v>
      </c>
      <c r="K26" s="39">
        <v>0.171</v>
      </c>
      <c r="L26" s="39">
        <v>0.134</v>
      </c>
      <c r="M26" s="39">
        <v>-0.00854</v>
      </c>
      <c r="N26" s="39">
        <v>0.323</v>
      </c>
      <c r="O26" s="39">
        <v>0.232</v>
      </c>
      <c r="P26" s="39">
        <v>0.169</v>
      </c>
      <c r="Q26" s="40">
        <v>0.17</v>
      </c>
      <c r="S26" s="114">
        <f t="shared" si="0"/>
        <v>-0.2586</v>
      </c>
      <c r="T26" s="114">
        <f t="shared" si="1"/>
        <v>0.09713331045527082</v>
      </c>
      <c r="U26" s="114"/>
      <c r="V26" s="114">
        <f t="shared" si="2"/>
        <v>0.17007666666666668</v>
      </c>
      <c r="W26" s="114">
        <f t="shared" si="3"/>
        <v>0.10993406781642649</v>
      </c>
    </row>
    <row r="27" spans="1:23" ht="12.75">
      <c r="A27" s="32" t="s">
        <v>76</v>
      </c>
      <c r="B27" s="39">
        <v>-0.0276</v>
      </c>
      <c r="C27" s="39">
        <v>0.0222</v>
      </c>
      <c r="D27" s="39">
        <v>-0.011</v>
      </c>
      <c r="E27" s="39">
        <v>0.0699</v>
      </c>
      <c r="F27" s="39">
        <v>-0.00499</v>
      </c>
      <c r="G27" s="39">
        <v>-0.0603</v>
      </c>
      <c r="H27" s="40">
        <v>-0.00202</v>
      </c>
      <c r="I27" s="41"/>
      <c r="J27" s="42" t="s">
        <v>76</v>
      </c>
      <c r="K27" s="39">
        <v>0.0132</v>
      </c>
      <c r="L27" s="39">
        <v>-0.0232</v>
      </c>
      <c r="M27" s="39">
        <v>0.00428</v>
      </c>
      <c r="N27" s="39">
        <v>-0.0311</v>
      </c>
      <c r="O27" s="39">
        <v>0.031</v>
      </c>
      <c r="P27" s="39">
        <v>-0.0373</v>
      </c>
      <c r="Q27" s="40">
        <v>-0.00714</v>
      </c>
      <c r="S27" s="114">
        <f t="shared" si="0"/>
        <v>-0.0019649999999999993</v>
      </c>
      <c r="T27" s="114">
        <f t="shared" si="1"/>
        <v>0.044495916104739325</v>
      </c>
      <c r="U27" s="114"/>
      <c r="V27" s="114">
        <f t="shared" si="2"/>
        <v>-0.007186666666666667</v>
      </c>
      <c r="W27" s="114">
        <f t="shared" si="3"/>
        <v>0.027351085292299945</v>
      </c>
    </row>
    <row r="28" spans="1:23" ht="12.75">
      <c r="A28" s="32" t="s">
        <v>77</v>
      </c>
      <c r="B28" s="39">
        <v>0.882</v>
      </c>
      <c r="C28" s="39">
        <v>0.79</v>
      </c>
      <c r="D28" s="39">
        <v>0.862</v>
      </c>
      <c r="E28" s="39">
        <v>0.843</v>
      </c>
      <c r="F28" s="39">
        <v>0.766</v>
      </c>
      <c r="G28" s="39">
        <v>0.829</v>
      </c>
      <c r="H28" s="40">
        <v>0.829</v>
      </c>
      <c r="I28" s="41"/>
      <c r="J28" s="42" t="s">
        <v>77</v>
      </c>
      <c r="K28" s="39">
        <v>0.881</v>
      </c>
      <c r="L28" s="39">
        <v>0.861</v>
      </c>
      <c r="M28" s="39">
        <v>0.874</v>
      </c>
      <c r="N28" s="39">
        <v>0.847</v>
      </c>
      <c r="O28" s="39">
        <v>0.832</v>
      </c>
      <c r="P28" s="39">
        <v>0.902</v>
      </c>
      <c r="Q28" s="40">
        <v>0.866</v>
      </c>
      <c r="S28" s="114">
        <f t="shared" si="0"/>
        <v>0.8286666666666668</v>
      </c>
      <c r="T28" s="114">
        <f t="shared" si="1"/>
        <v>0.04377975178854603</v>
      </c>
      <c r="U28" s="114"/>
      <c r="V28" s="114">
        <f t="shared" si="2"/>
        <v>0.8661666666666666</v>
      </c>
      <c r="W28" s="114">
        <f t="shared" si="3"/>
        <v>0.025007332258095247</v>
      </c>
    </row>
    <row r="29" spans="1:23" ht="12.75">
      <c r="A29" s="32" t="s">
        <v>78</v>
      </c>
      <c r="B29" s="39">
        <v>0.00563</v>
      </c>
      <c r="C29" s="39">
        <v>0.0196</v>
      </c>
      <c r="D29" s="39">
        <v>-0.00614</v>
      </c>
      <c r="E29" s="39">
        <v>0.0247</v>
      </c>
      <c r="F29" s="39">
        <v>0.0056</v>
      </c>
      <c r="G29" s="39">
        <v>-0.0186</v>
      </c>
      <c r="H29" s="40">
        <v>0.00512</v>
      </c>
      <c r="I29" s="41"/>
      <c r="J29" s="42" t="s">
        <v>78</v>
      </c>
      <c r="K29" s="39">
        <v>-0.0228</v>
      </c>
      <c r="L29" s="39">
        <v>-0.0584</v>
      </c>
      <c r="M29" s="39">
        <v>-0.0485</v>
      </c>
      <c r="N29" s="39">
        <v>-0.0295</v>
      </c>
      <c r="O29" s="39">
        <v>0.0132</v>
      </c>
      <c r="P29" s="39">
        <v>-0.0142</v>
      </c>
      <c r="Q29" s="40">
        <v>-0.0267</v>
      </c>
      <c r="S29" s="114">
        <f t="shared" si="0"/>
        <v>0.005131666666666666</v>
      </c>
      <c r="T29" s="114">
        <f t="shared" si="1"/>
        <v>0.016018504819947044</v>
      </c>
      <c r="U29" s="114"/>
      <c r="V29" s="114">
        <f t="shared" si="2"/>
        <v>-0.026699999999999998</v>
      </c>
      <c r="W29" s="114">
        <f t="shared" si="3"/>
        <v>0.02550074508715383</v>
      </c>
    </row>
    <row r="30" spans="1:23" ht="12.75">
      <c r="A30" s="32" t="s">
        <v>79</v>
      </c>
      <c r="B30" s="39">
        <v>0.413</v>
      </c>
      <c r="C30" s="39">
        <v>0.391</v>
      </c>
      <c r="D30" s="39">
        <v>0.405</v>
      </c>
      <c r="E30" s="39">
        <v>0.41</v>
      </c>
      <c r="F30" s="39">
        <v>0.411</v>
      </c>
      <c r="G30" s="39">
        <v>0.414</v>
      </c>
      <c r="H30" s="40">
        <v>0.407</v>
      </c>
      <c r="I30" s="41"/>
      <c r="J30" s="42" t="s">
        <v>79</v>
      </c>
      <c r="K30" s="39">
        <v>0.425</v>
      </c>
      <c r="L30" s="39">
        <v>0.412</v>
      </c>
      <c r="M30" s="39">
        <v>0.412</v>
      </c>
      <c r="N30" s="39">
        <v>0.421</v>
      </c>
      <c r="O30" s="39">
        <v>0.423</v>
      </c>
      <c r="P30" s="39">
        <v>0.417</v>
      </c>
      <c r="Q30" s="40">
        <v>0.418</v>
      </c>
      <c r="S30" s="114">
        <f t="shared" si="0"/>
        <v>0.4073333333333333</v>
      </c>
      <c r="T30" s="114">
        <f t="shared" si="1"/>
        <v>0.008594571930392387</v>
      </c>
      <c r="U30" s="114"/>
      <c r="V30" s="114">
        <f t="shared" si="2"/>
        <v>0.4183333333333333</v>
      </c>
      <c r="W30" s="114">
        <f t="shared" si="3"/>
        <v>0.005573747990957381</v>
      </c>
    </row>
    <row r="31" spans="1:23" ht="12.75">
      <c r="A31" s="32" t="s">
        <v>80</v>
      </c>
      <c r="B31" s="39">
        <v>-0.00673</v>
      </c>
      <c r="C31" s="39">
        <v>0.0505</v>
      </c>
      <c r="D31" s="39">
        <v>-0.0228</v>
      </c>
      <c r="E31" s="39">
        <v>0.0324</v>
      </c>
      <c r="F31" s="39">
        <v>-0.0045</v>
      </c>
      <c r="G31" s="39">
        <v>-0.0488</v>
      </c>
      <c r="H31" s="40">
        <v>0</v>
      </c>
      <c r="I31" s="41"/>
      <c r="J31" s="42" t="s">
        <v>80</v>
      </c>
      <c r="K31" s="39">
        <v>-0.00702</v>
      </c>
      <c r="L31" s="39">
        <v>-0.00576</v>
      </c>
      <c r="M31" s="39">
        <v>-0.00138</v>
      </c>
      <c r="N31" s="39">
        <v>0.00236</v>
      </c>
      <c r="O31" s="39">
        <v>0.0456</v>
      </c>
      <c r="P31" s="39">
        <v>-0.0338</v>
      </c>
      <c r="Q31" s="40">
        <v>0</v>
      </c>
      <c r="S31" s="114">
        <f t="shared" si="0"/>
        <v>1.166666666666677E-05</v>
      </c>
      <c r="T31" s="114">
        <f t="shared" si="1"/>
        <v>0.036240397578761005</v>
      </c>
      <c r="U31" s="114"/>
      <c r="V31" s="114">
        <f t="shared" si="2"/>
        <v>1.1564823173178713E-18</v>
      </c>
      <c r="W31" s="114">
        <f t="shared" si="3"/>
        <v>0.025736091389331053</v>
      </c>
    </row>
    <row r="32" spans="1:23" ht="12.75">
      <c r="A32" s="32" t="s">
        <v>81</v>
      </c>
      <c r="B32" s="39">
        <v>0.639</v>
      </c>
      <c r="C32" s="39">
        <v>0.649</v>
      </c>
      <c r="D32" s="39">
        <v>0.644</v>
      </c>
      <c r="E32" s="39">
        <v>0.651</v>
      </c>
      <c r="F32" s="39">
        <v>0.654</v>
      </c>
      <c r="G32" s="39">
        <v>0.642</v>
      </c>
      <c r="H32" s="40">
        <v>0.646</v>
      </c>
      <c r="I32" s="41"/>
      <c r="J32" s="42" t="s">
        <v>81</v>
      </c>
      <c r="K32" s="39">
        <v>0.661</v>
      </c>
      <c r="L32" s="39">
        <v>0.666</v>
      </c>
      <c r="M32" s="39">
        <v>0.657</v>
      </c>
      <c r="N32" s="39">
        <v>0.669</v>
      </c>
      <c r="O32" s="39">
        <v>0.67</v>
      </c>
      <c r="P32" s="39">
        <v>0.658</v>
      </c>
      <c r="Q32" s="40">
        <v>0.663</v>
      </c>
      <c r="S32" s="114">
        <f t="shared" si="0"/>
        <v>0.6465</v>
      </c>
      <c r="T32" s="114">
        <f t="shared" si="1"/>
        <v>0.005753259945465435</v>
      </c>
      <c r="U32" s="114"/>
      <c r="V32" s="114">
        <f t="shared" si="2"/>
        <v>0.6635</v>
      </c>
      <c r="W32" s="114">
        <f t="shared" si="3"/>
        <v>0.005612486080173362</v>
      </c>
    </row>
    <row r="33" spans="1:23" ht="12.75">
      <c r="A33" s="32" t="s">
        <v>82</v>
      </c>
      <c r="B33" s="39">
        <v>-0.00068</v>
      </c>
      <c r="C33" s="39">
        <v>0.00795</v>
      </c>
      <c r="D33" s="39">
        <v>-0.00336</v>
      </c>
      <c r="E33" s="39">
        <v>0.00212</v>
      </c>
      <c r="F33" s="39">
        <v>0.000328</v>
      </c>
      <c r="G33" s="39">
        <v>-0.00307</v>
      </c>
      <c r="H33" s="40">
        <v>0.000547</v>
      </c>
      <c r="I33" s="41"/>
      <c r="J33" s="42" t="s">
        <v>82</v>
      </c>
      <c r="K33" s="39">
        <v>0.000301</v>
      </c>
      <c r="L33" s="39">
        <v>-0.0035</v>
      </c>
      <c r="M33" s="39">
        <v>-0.000813</v>
      </c>
      <c r="N33" s="39">
        <v>-0.000777</v>
      </c>
      <c r="O33" s="39">
        <v>0.00172</v>
      </c>
      <c r="P33" s="39">
        <v>0.000762</v>
      </c>
      <c r="Q33" s="40">
        <v>-0.000381</v>
      </c>
      <c r="S33" s="114">
        <f t="shared" si="0"/>
        <v>0.0005480000000000002</v>
      </c>
      <c r="T33" s="114">
        <f t="shared" si="1"/>
        <v>0.004175633125646936</v>
      </c>
      <c r="U33" s="114"/>
      <c r="V33" s="114">
        <f t="shared" si="2"/>
        <v>-0.0003844999999999999</v>
      </c>
      <c r="W33" s="114">
        <f t="shared" si="3"/>
        <v>0.0018031806065949133</v>
      </c>
    </row>
    <row r="34" spans="1:23" ht="12.75">
      <c r="A34" s="32" t="s">
        <v>83</v>
      </c>
      <c r="B34" s="39">
        <v>0.0498</v>
      </c>
      <c r="C34" s="39">
        <v>0.0465</v>
      </c>
      <c r="D34" s="39">
        <v>0.0492</v>
      </c>
      <c r="E34" s="39">
        <v>0.048</v>
      </c>
      <c r="F34" s="39">
        <v>0.0452</v>
      </c>
      <c r="G34" s="39">
        <v>0.0467</v>
      </c>
      <c r="H34" s="40">
        <v>0.0476</v>
      </c>
      <c r="I34" s="41"/>
      <c r="J34" s="42" t="s">
        <v>83</v>
      </c>
      <c r="K34" s="39">
        <v>0.0466</v>
      </c>
      <c r="L34" s="39">
        <v>0.0487</v>
      </c>
      <c r="M34" s="39">
        <v>0.0486</v>
      </c>
      <c r="N34" s="39">
        <v>0.0468</v>
      </c>
      <c r="O34" s="39">
        <v>0.0461</v>
      </c>
      <c r="P34" s="39">
        <v>0.0471</v>
      </c>
      <c r="Q34" s="40">
        <v>0.0473</v>
      </c>
      <c r="S34" s="114">
        <f t="shared" si="0"/>
        <v>0.04756666666666667</v>
      </c>
      <c r="T34" s="114">
        <f t="shared" si="1"/>
        <v>0.0017511900715418765</v>
      </c>
      <c r="U34" s="114"/>
      <c r="V34" s="114">
        <f t="shared" si="2"/>
        <v>0.047316666666666674</v>
      </c>
      <c r="W34" s="114">
        <f t="shared" si="3"/>
        <v>0.0010833589740552828</v>
      </c>
    </row>
    <row r="35" spans="1:23" ht="12.75">
      <c r="A35" s="32" t="s">
        <v>84</v>
      </c>
      <c r="B35" s="39">
        <v>0.00561</v>
      </c>
      <c r="C35" s="39">
        <v>0.00785</v>
      </c>
      <c r="D35" s="39">
        <v>0.00438</v>
      </c>
      <c r="E35" s="39">
        <v>0.00676</v>
      </c>
      <c r="F35" s="39">
        <v>0.00577</v>
      </c>
      <c r="G35" s="39">
        <v>0.00353</v>
      </c>
      <c r="H35" s="40">
        <v>0.00565</v>
      </c>
      <c r="I35" s="41"/>
      <c r="J35" s="42" t="s">
        <v>84</v>
      </c>
      <c r="K35" s="39">
        <v>0.00621</v>
      </c>
      <c r="L35" s="39">
        <v>0.0067</v>
      </c>
      <c r="M35" s="39">
        <v>0.00831</v>
      </c>
      <c r="N35" s="39">
        <v>0.00573</v>
      </c>
      <c r="O35" s="39">
        <v>0.0108</v>
      </c>
      <c r="P35" s="39">
        <v>0.00462</v>
      </c>
      <c r="Q35" s="40">
        <v>0.00706</v>
      </c>
      <c r="S35" s="114">
        <f t="shared" si="0"/>
        <v>0.005650000000000001</v>
      </c>
      <c r="T35" s="114">
        <f t="shared" si="1"/>
        <v>0.001561755422593432</v>
      </c>
      <c r="U35" s="114"/>
      <c r="V35" s="114">
        <f t="shared" si="2"/>
        <v>0.0070616666666666675</v>
      </c>
      <c r="W35" s="114">
        <f t="shared" si="3"/>
        <v>0.002196573847305538</v>
      </c>
    </row>
    <row r="36" spans="1:23" ht="12.75">
      <c r="A36" s="32" t="s">
        <v>85</v>
      </c>
      <c r="B36" s="39">
        <v>0.0292</v>
      </c>
      <c r="C36" s="39">
        <v>0.0266</v>
      </c>
      <c r="D36" s="39">
        <v>0.0285</v>
      </c>
      <c r="E36" s="39">
        <v>0.0288</v>
      </c>
      <c r="F36" s="39">
        <v>0.0286</v>
      </c>
      <c r="G36" s="39">
        <v>0.0305</v>
      </c>
      <c r="H36" s="40">
        <v>0.0287</v>
      </c>
      <c r="I36" s="41"/>
      <c r="J36" s="42" t="s">
        <v>85</v>
      </c>
      <c r="K36" s="39">
        <v>0.0387</v>
      </c>
      <c r="L36" s="39">
        <v>0.0383</v>
      </c>
      <c r="M36" s="39">
        <v>0.042</v>
      </c>
      <c r="N36" s="39">
        <v>0.0376</v>
      </c>
      <c r="O36" s="39">
        <v>0.0356</v>
      </c>
      <c r="P36" s="39">
        <v>0.0354</v>
      </c>
      <c r="Q36" s="40">
        <v>0.0379</v>
      </c>
      <c r="S36" s="114">
        <f t="shared" si="0"/>
        <v>0.0287</v>
      </c>
      <c r="T36" s="114">
        <f t="shared" si="1"/>
        <v>0.0012617448236470347</v>
      </c>
      <c r="U36" s="114"/>
      <c r="V36" s="114">
        <f t="shared" si="2"/>
        <v>0.037933333333333326</v>
      </c>
      <c r="W36" s="114">
        <f t="shared" si="3"/>
        <v>0.0024179881444430173</v>
      </c>
    </row>
    <row r="37" spans="1:17" ht="12.75">
      <c r="A37" s="32" t="s">
        <v>86</v>
      </c>
      <c r="B37" s="20"/>
      <c r="C37" s="20"/>
      <c r="D37" s="20"/>
      <c r="E37" s="20"/>
      <c r="F37" s="20"/>
      <c r="G37" s="20"/>
      <c r="H37" s="40"/>
      <c r="I37" s="41"/>
      <c r="J37" s="42" t="s">
        <v>86</v>
      </c>
      <c r="K37" s="20"/>
      <c r="L37" s="20"/>
      <c r="M37" s="20"/>
      <c r="N37" s="20"/>
      <c r="O37" s="20"/>
      <c r="P37" s="20"/>
      <c r="Q37" s="40"/>
    </row>
    <row r="38" spans="1:17" ht="13.5" thickBot="1">
      <c r="A38" s="43" t="s">
        <v>87</v>
      </c>
      <c r="B38" s="20"/>
      <c r="C38" s="20"/>
      <c r="D38" s="20"/>
      <c r="E38" s="20"/>
      <c r="F38" s="20"/>
      <c r="G38" s="20"/>
      <c r="H38" s="44"/>
      <c r="I38" s="41"/>
      <c r="J38" s="45" t="s">
        <v>87</v>
      </c>
      <c r="K38" s="23"/>
      <c r="L38" s="23"/>
      <c r="M38" s="23"/>
      <c r="N38" s="23"/>
      <c r="O38" s="23"/>
      <c r="P38" s="23"/>
      <c r="Q38" s="44"/>
    </row>
    <row r="39" spans="1:23" ht="12.75">
      <c r="A39" s="46" t="s">
        <v>88</v>
      </c>
      <c r="B39" s="47">
        <v>-11</v>
      </c>
      <c r="C39" s="47">
        <v>3</v>
      </c>
      <c r="D39" s="47">
        <v>7.89</v>
      </c>
      <c r="E39" s="47">
        <v>-13.5</v>
      </c>
      <c r="F39" s="47">
        <v>2.21</v>
      </c>
      <c r="G39" s="47">
        <v>10.8</v>
      </c>
      <c r="H39" s="48">
        <v>0</v>
      </c>
      <c r="I39" s="41"/>
      <c r="J39" s="42" t="s">
        <v>88</v>
      </c>
      <c r="K39" s="39">
        <v>-3.68</v>
      </c>
      <c r="L39" s="39">
        <v>10</v>
      </c>
      <c r="M39" s="39">
        <v>8</v>
      </c>
      <c r="N39" s="39">
        <v>4.42</v>
      </c>
      <c r="O39" s="39">
        <v>-10.3</v>
      </c>
      <c r="P39" s="39">
        <v>-10.9</v>
      </c>
      <c r="Q39" s="48">
        <v>0</v>
      </c>
      <c r="S39" s="114">
        <f>AVERAGE(B39:G39)</f>
        <v>-0.09999999999999964</v>
      </c>
      <c r="T39" s="114">
        <f>STDEV(B39:G39)</f>
        <v>9.95958031244289</v>
      </c>
      <c r="U39" s="114"/>
      <c r="V39" s="114">
        <f>AVERAGE(K39:P39)</f>
        <v>-0.40999999999999986</v>
      </c>
      <c r="W39" s="114">
        <f>STDEV(K39:P39)</f>
        <v>9.175731033547136</v>
      </c>
    </row>
    <row r="40" spans="1:23" ht="12.75">
      <c r="A40" s="32" t="s">
        <v>89</v>
      </c>
      <c r="B40" s="39">
        <v>-1.37</v>
      </c>
      <c r="C40" s="39">
        <v>-2.79</v>
      </c>
      <c r="D40" s="39">
        <v>-2.46</v>
      </c>
      <c r="E40" s="39">
        <v>-1.65</v>
      </c>
      <c r="F40" s="39">
        <v>-1.44</v>
      </c>
      <c r="G40" s="39">
        <v>-0.582</v>
      </c>
      <c r="H40" s="40">
        <v>-1.71</v>
      </c>
      <c r="I40" s="41"/>
      <c r="J40" s="42" t="s">
        <v>89</v>
      </c>
      <c r="K40" s="39">
        <v>36.8</v>
      </c>
      <c r="L40" s="39">
        <v>36.8</v>
      </c>
      <c r="M40" s="39">
        <v>37</v>
      </c>
      <c r="N40" s="39">
        <v>37.9</v>
      </c>
      <c r="O40" s="39">
        <v>37.1</v>
      </c>
      <c r="P40" s="39">
        <v>36.9</v>
      </c>
      <c r="Q40" s="40">
        <v>37.1</v>
      </c>
      <c r="S40" s="114">
        <f aca="true" t="shared" si="4" ref="S40:S53">AVERAGE(B40:G40)</f>
        <v>-1.7153333333333334</v>
      </c>
      <c r="T40" s="114">
        <f aca="true" t="shared" si="5" ref="T40:T53">STDEV(B40:G40)</f>
        <v>0.7991512163956622</v>
      </c>
      <c r="U40" s="114"/>
      <c r="V40" s="114">
        <f aca="true" t="shared" si="6" ref="V40:V53">AVERAGE(K40:P40)</f>
        <v>37.083333333333336</v>
      </c>
      <c r="W40" s="114">
        <f aca="true" t="shared" si="7" ref="W40:W53">STDEV(K40:P40)</f>
        <v>0.41673332800096374</v>
      </c>
    </row>
    <row r="41" spans="1:23" ht="12.75">
      <c r="A41" s="32" t="s">
        <v>90</v>
      </c>
      <c r="B41" s="39">
        <v>-0.594</v>
      </c>
      <c r="C41" s="39">
        <v>-1.16</v>
      </c>
      <c r="D41" s="39">
        <v>-0.667</v>
      </c>
      <c r="E41" s="39">
        <v>-0.252</v>
      </c>
      <c r="F41" s="39">
        <v>0.139</v>
      </c>
      <c r="G41" s="39">
        <v>-0.152</v>
      </c>
      <c r="H41" s="40">
        <v>-0.448</v>
      </c>
      <c r="I41" s="41"/>
      <c r="J41" s="42" t="s">
        <v>90</v>
      </c>
      <c r="K41" s="39">
        <v>-1.41</v>
      </c>
      <c r="L41" s="39">
        <v>-0.801</v>
      </c>
      <c r="M41" s="39">
        <v>-0.792</v>
      </c>
      <c r="N41" s="39">
        <v>-1.19</v>
      </c>
      <c r="O41" s="39">
        <v>-0.737</v>
      </c>
      <c r="P41" s="39">
        <v>-0.878</v>
      </c>
      <c r="Q41" s="40">
        <v>-0.97</v>
      </c>
      <c r="S41" s="114">
        <f t="shared" si="4"/>
        <v>-0.44766666666666666</v>
      </c>
      <c r="T41" s="114">
        <f t="shared" si="5"/>
        <v>0.4575634017998672</v>
      </c>
      <c r="U41" s="114"/>
      <c r="V41" s="114">
        <f t="shared" si="6"/>
        <v>-0.968</v>
      </c>
      <c r="W41" s="114">
        <f t="shared" si="7"/>
        <v>0.27017549851901823</v>
      </c>
    </row>
    <row r="42" spans="1:23" ht="12.75">
      <c r="A42" s="32" t="s">
        <v>91</v>
      </c>
      <c r="B42" s="39">
        <v>-0.18</v>
      </c>
      <c r="C42" s="39">
        <v>-0.536</v>
      </c>
      <c r="D42" s="39">
        <v>-0.0584</v>
      </c>
      <c r="E42" s="39">
        <v>-0.0877</v>
      </c>
      <c r="F42" s="39">
        <v>-0.0956</v>
      </c>
      <c r="G42" s="39">
        <v>-0.106</v>
      </c>
      <c r="H42" s="40">
        <v>-0.177</v>
      </c>
      <c r="I42" s="41"/>
      <c r="J42" s="42" t="s">
        <v>91</v>
      </c>
      <c r="K42" s="39">
        <v>0.0326</v>
      </c>
      <c r="L42" s="39">
        <v>0.0993</v>
      </c>
      <c r="M42" s="39">
        <v>0.02</v>
      </c>
      <c r="N42" s="39">
        <v>0.117</v>
      </c>
      <c r="O42" s="39">
        <v>0.178</v>
      </c>
      <c r="P42" s="39">
        <v>0.367</v>
      </c>
      <c r="Q42" s="40">
        <v>0.136</v>
      </c>
      <c r="S42" s="114">
        <f t="shared" si="4"/>
        <v>-0.17728333333333335</v>
      </c>
      <c r="T42" s="114">
        <f t="shared" si="5"/>
        <v>0.18033132192347137</v>
      </c>
      <c r="U42" s="114"/>
      <c r="V42" s="114">
        <f t="shared" si="6"/>
        <v>0.13565</v>
      </c>
      <c r="W42" s="114">
        <f t="shared" si="7"/>
        <v>0.12726328221447067</v>
      </c>
    </row>
    <row r="43" spans="1:23" ht="12.75">
      <c r="A43" s="32" t="s">
        <v>92</v>
      </c>
      <c r="B43" s="39">
        <v>-0.286</v>
      </c>
      <c r="C43" s="39">
        <v>-0.24</v>
      </c>
      <c r="D43" s="39">
        <v>-0.11</v>
      </c>
      <c r="E43" s="39">
        <v>-0.00371</v>
      </c>
      <c r="F43" s="39">
        <v>0.111</v>
      </c>
      <c r="G43" s="39">
        <v>0.0532</v>
      </c>
      <c r="H43" s="40">
        <v>-0.0792</v>
      </c>
      <c r="I43" s="41"/>
      <c r="J43" s="42" t="s">
        <v>92</v>
      </c>
      <c r="K43" s="39">
        <v>-0.247</v>
      </c>
      <c r="L43" s="39">
        <v>-0.168</v>
      </c>
      <c r="M43" s="39">
        <v>-0.121</v>
      </c>
      <c r="N43" s="39">
        <v>-0.237</v>
      </c>
      <c r="O43" s="39">
        <v>0.0289</v>
      </c>
      <c r="P43" s="39">
        <v>-0.0371</v>
      </c>
      <c r="Q43" s="40">
        <v>-0.13</v>
      </c>
      <c r="S43" s="114">
        <f t="shared" si="4"/>
        <v>-0.07925166666666666</v>
      </c>
      <c r="T43" s="114">
        <f t="shared" si="5"/>
        <v>0.16060886904734328</v>
      </c>
      <c r="U43" s="114"/>
      <c r="V43" s="114">
        <f t="shared" si="6"/>
        <v>-0.1302</v>
      </c>
      <c r="W43" s="114">
        <f t="shared" si="7"/>
        <v>0.11003852052804053</v>
      </c>
    </row>
    <row r="44" spans="1:23" ht="12.75">
      <c r="A44" s="32" t="s">
        <v>93</v>
      </c>
      <c r="B44" s="39">
        <v>0.000684</v>
      </c>
      <c r="C44" s="39">
        <v>0.0533</v>
      </c>
      <c r="D44" s="39">
        <v>-0.0112</v>
      </c>
      <c r="E44" s="39">
        <v>-0.0658</v>
      </c>
      <c r="F44" s="39">
        <v>0.0333</v>
      </c>
      <c r="G44" s="39">
        <v>-0.0706</v>
      </c>
      <c r="H44" s="40">
        <v>-0.0101</v>
      </c>
      <c r="I44" s="41"/>
      <c r="J44" s="42" t="s">
        <v>93</v>
      </c>
      <c r="K44" s="39">
        <v>-0.123</v>
      </c>
      <c r="L44" s="39">
        <v>-0.102</v>
      </c>
      <c r="M44" s="39">
        <v>-0.175</v>
      </c>
      <c r="N44" s="39">
        <v>-0.221</v>
      </c>
      <c r="O44" s="39">
        <v>-0.0342</v>
      </c>
      <c r="P44" s="39">
        <v>-0.15</v>
      </c>
      <c r="Q44" s="40">
        <v>-0.134</v>
      </c>
      <c r="S44" s="114">
        <f t="shared" si="4"/>
        <v>-0.010052666666666666</v>
      </c>
      <c r="T44" s="114">
        <f t="shared" si="5"/>
        <v>0.05056352680209982</v>
      </c>
      <c r="U44" s="114"/>
      <c r="V44" s="114">
        <f t="shared" si="6"/>
        <v>-0.1342</v>
      </c>
      <c r="W44" s="114">
        <f t="shared" si="7"/>
        <v>0.0642040497165093</v>
      </c>
    </row>
    <row r="45" spans="1:23" ht="12.75">
      <c r="A45" s="32" t="s">
        <v>94</v>
      </c>
      <c r="B45" s="39">
        <v>-0.0229</v>
      </c>
      <c r="C45" s="39">
        <v>-0.0103</v>
      </c>
      <c r="D45" s="39">
        <v>0.0169</v>
      </c>
      <c r="E45" s="39">
        <v>0.00603</v>
      </c>
      <c r="F45" s="39">
        <v>0.0617</v>
      </c>
      <c r="G45" s="39">
        <v>-0.0264</v>
      </c>
      <c r="H45" s="40">
        <v>0.0042</v>
      </c>
      <c r="I45" s="41"/>
      <c r="J45" s="42" t="s">
        <v>94</v>
      </c>
      <c r="K45" s="39">
        <v>0.0254</v>
      </c>
      <c r="L45" s="39">
        <v>0.0728</v>
      </c>
      <c r="M45" s="39">
        <v>0.0287</v>
      </c>
      <c r="N45" s="39">
        <v>0.0422</v>
      </c>
      <c r="O45" s="39">
        <v>0.0787</v>
      </c>
      <c r="P45" s="39">
        <v>0.0347</v>
      </c>
      <c r="Q45" s="40">
        <v>0.0473</v>
      </c>
      <c r="S45" s="114">
        <f t="shared" si="4"/>
        <v>0.004171666666666666</v>
      </c>
      <c r="T45" s="114">
        <f t="shared" si="5"/>
        <v>0.03271667490235929</v>
      </c>
      <c r="U45" s="114"/>
      <c r="V45" s="114">
        <f t="shared" si="6"/>
        <v>0.04708333333333334</v>
      </c>
      <c r="W45" s="114">
        <f t="shared" si="7"/>
        <v>0.02300551383183315</v>
      </c>
    </row>
    <row r="46" spans="1:23" ht="12.75">
      <c r="A46" s="32" t="s">
        <v>95</v>
      </c>
      <c r="B46" s="39">
        <v>-0.0279</v>
      </c>
      <c r="C46" s="39">
        <v>0.0186</v>
      </c>
      <c r="D46" s="39">
        <v>0.0197</v>
      </c>
      <c r="E46" s="39">
        <v>-0.00139</v>
      </c>
      <c r="F46" s="39">
        <v>0.0176</v>
      </c>
      <c r="G46" s="39">
        <v>0.00626</v>
      </c>
      <c r="H46" s="40">
        <v>0.00545</v>
      </c>
      <c r="I46" s="41"/>
      <c r="J46" s="42" t="s">
        <v>95</v>
      </c>
      <c r="K46" s="39">
        <v>0.0605</v>
      </c>
      <c r="L46" s="39">
        <v>0.0317</v>
      </c>
      <c r="M46" s="39">
        <v>0.00437</v>
      </c>
      <c r="N46" s="39">
        <v>0.0531</v>
      </c>
      <c r="O46" s="39">
        <v>0.0434</v>
      </c>
      <c r="P46" s="39">
        <v>0.0481</v>
      </c>
      <c r="Q46" s="40">
        <v>0.0402</v>
      </c>
      <c r="S46" s="114">
        <f t="shared" si="4"/>
        <v>0.0054783333333333325</v>
      </c>
      <c r="T46" s="114">
        <f t="shared" si="5"/>
        <v>0.01834811643375599</v>
      </c>
      <c r="U46" s="114"/>
      <c r="V46" s="114">
        <f t="shared" si="6"/>
        <v>0.040195</v>
      </c>
      <c r="W46" s="114">
        <f t="shared" si="7"/>
        <v>0.020035911509087873</v>
      </c>
    </row>
    <row r="47" spans="1:23" ht="12.75">
      <c r="A47" s="32" t="s">
        <v>96</v>
      </c>
      <c r="B47" s="39">
        <v>-0.0254</v>
      </c>
      <c r="C47" s="39">
        <v>-0.00375</v>
      </c>
      <c r="D47" s="39">
        <v>0.0022</v>
      </c>
      <c r="E47" s="39">
        <v>-0.00992</v>
      </c>
      <c r="F47" s="39">
        <v>0.0249</v>
      </c>
      <c r="G47" s="39">
        <v>0.0271</v>
      </c>
      <c r="H47" s="40">
        <v>0.00257</v>
      </c>
      <c r="I47" s="41"/>
      <c r="J47" s="42" t="s">
        <v>96</v>
      </c>
      <c r="K47" s="39">
        <v>-0.0337</v>
      </c>
      <c r="L47" s="39">
        <v>-0.00541</v>
      </c>
      <c r="M47" s="39">
        <v>0.0189</v>
      </c>
      <c r="N47" s="39">
        <v>-0.0177</v>
      </c>
      <c r="O47" s="39">
        <v>0.0165</v>
      </c>
      <c r="P47" s="39">
        <v>-0.00924</v>
      </c>
      <c r="Q47" s="40">
        <v>-0.00495</v>
      </c>
      <c r="S47" s="114">
        <f t="shared" si="4"/>
        <v>0.0025216666666666664</v>
      </c>
      <c r="T47" s="114">
        <f t="shared" si="5"/>
        <v>0.02038988025140576</v>
      </c>
      <c r="U47" s="114"/>
      <c r="V47" s="114">
        <f t="shared" si="6"/>
        <v>-0.005108333333333333</v>
      </c>
      <c r="W47" s="114">
        <f t="shared" si="7"/>
        <v>0.02018175058478988</v>
      </c>
    </row>
    <row r="48" spans="1:23" ht="12.75">
      <c r="A48" s="32" t="s">
        <v>97</v>
      </c>
      <c r="B48" s="39">
        <v>-0.0244</v>
      </c>
      <c r="C48" s="39">
        <v>0.00452</v>
      </c>
      <c r="D48" s="39">
        <v>0.00804</v>
      </c>
      <c r="E48" s="39">
        <v>-0.0115</v>
      </c>
      <c r="F48" s="39">
        <v>0.0397</v>
      </c>
      <c r="G48" s="39">
        <v>-0.0163</v>
      </c>
      <c r="H48" s="40">
        <v>0</v>
      </c>
      <c r="I48" s="41"/>
      <c r="J48" s="42" t="s">
        <v>97</v>
      </c>
      <c r="K48" s="39">
        <v>0.00102</v>
      </c>
      <c r="L48" s="39">
        <v>0.00121</v>
      </c>
      <c r="M48" s="39">
        <v>-0.0496</v>
      </c>
      <c r="N48" s="39">
        <v>0.0126</v>
      </c>
      <c r="O48" s="39">
        <v>0.00258</v>
      </c>
      <c r="P48" s="39">
        <v>0.0321</v>
      </c>
      <c r="Q48" s="40">
        <v>0</v>
      </c>
      <c r="S48" s="114">
        <f t="shared" si="4"/>
        <v>1.000000000000017E-05</v>
      </c>
      <c r="T48" s="114">
        <f t="shared" si="5"/>
        <v>0.02304109980013975</v>
      </c>
      <c r="U48" s="114"/>
      <c r="V48" s="114">
        <f t="shared" si="6"/>
        <v>-1.4999999999999966E-05</v>
      </c>
      <c r="W48" s="114">
        <f t="shared" si="7"/>
        <v>0.027049915156983392</v>
      </c>
    </row>
    <row r="49" spans="1:23" ht="12.75">
      <c r="A49" s="32" t="s">
        <v>98</v>
      </c>
      <c r="B49" s="39">
        <v>-0.0134</v>
      </c>
      <c r="C49" s="39">
        <v>0.00246</v>
      </c>
      <c r="D49" s="39">
        <v>0.00115</v>
      </c>
      <c r="E49" s="39">
        <v>-0.0159</v>
      </c>
      <c r="F49" s="39">
        <v>-0.00179</v>
      </c>
      <c r="G49" s="39">
        <v>-0.000334</v>
      </c>
      <c r="H49" s="40">
        <v>-0.00457</v>
      </c>
      <c r="I49" s="41"/>
      <c r="J49" s="42" t="s">
        <v>98</v>
      </c>
      <c r="K49" s="39">
        <v>-0.00681</v>
      </c>
      <c r="L49" s="39">
        <v>0.0021</v>
      </c>
      <c r="M49" s="39">
        <v>-0.00295</v>
      </c>
      <c r="N49" s="39">
        <v>-0.00532</v>
      </c>
      <c r="O49" s="39">
        <v>-0.00679</v>
      </c>
      <c r="P49" s="39">
        <v>-0.0113</v>
      </c>
      <c r="Q49" s="40">
        <v>-0.00488</v>
      </c>
      <c r="S49" s="114">
        <f t="shared" si="4"/>
        <v>-0.004635666666666667</v>
      </c>
      <c r="T49" s="114">
        <f t="shared" si="5"/>
        <v>0.007926201149773243</v>
      </c>
      <c r="U49" s="114"/>
      <c r="V49" s="114">
        <f t="shared" si="6"/>
        <v>-0.005178333333333333</v>
      </c>
      <c r="W49" s="114">
        <f t="shared" si="7"/>
        <v>0.0044876337491674455</v>
      </c>
    </row>
    <row r="50" spans="1:23" ht="12.75">
      <c r="A50" s="32" t="s">
        <v>99</v>
      </c>
      <c r="B50" s="39">
        <v>-0.00322</v>
      </c>
      <c r="C50" s="39">
        <v>-0.000207</v>
      </c>
      <c r="D50" s="39">
        <v>-0.000167</v>
      </c>
      <c r="E50" s="39">
        <v>-0.00485</v>
      </c>
      <c r="F50" s="39">
        <v>0.00332</v>
      </c>
      <c r="G50" s="39">
        <v>-0.00575</v>
      </c>
      <c r="H50" s="40">
        <v>-0.00181</v>
      </c>
      <c r="I50" s="41"/>
      <c r="J50" s="42" t="s">
        <v>99</v>
      </c>
      <c r="K50" s="39">
        <v>-0.0029</v>
      </c>
      <c r="L50" s="39">
        <v>-0.0019</v>
      </c>
      <c r="M50" s="39">
        <v>-0.00771</v>
      </c>
      <c r="N50" s="39">
        <v>-0.00405</v>
      </c>
      <c r="O50" s="39">
        <v>0.00361</v>
      </c>
      <c r="P50" s="39">
        <v>-0.0026</v>
      </c>
      <c r="Q50" s="40">
        <v>-0.00259</v>
      </c>
      <c r="S50" s="114">
        <f t="shared" si="4"/>
        <v>-0.0018123333333333333</v>
      </c>
      <c r="T50" s="114">
        <f t="shared" si="5"/>
        <v>0.0034158227510611068</v>
      </c>
      <c r="U50" s="114"/>
      <c r="V50" s="114">
        <f t="shared" si="6"/>
        <v>-0.002591666666666666</v>
      </c>
      <c r="W50" s="114">
        <f t="shared" si="7"/>
        <v>0.0036703755484509574</v>
      </c>
    </row>
    <row r="51" spans="1:23" ht="12.75">
      <c r="A51" s="32" t="s">
        <v>100</v>
      </c>
      <c r="B51" s="39">
        <v>-0.00594</v>
      </c>
      <c r="C51" s="39">
        <v>-0.00505</v>
      </c>
      <c r="D51" s="39">
        <v>-0.00223</v>
      </c>
      <c r="E51" s="39">
        <v>-0.00627</v>
      </c>
      <c r="F51" s="39">
        <v>0.00121</v>
      </c>
      <c r="G51" s="39">
        <v>0.00326</v>
      </c>
      <c r="H51" s="40">
        <v>-0.0025</v>
      </c>
      <c r="I51" s="41"/>
      <c r="J51" s="42" t="s">
        <v>100</v>
      </c>
      <c r="K51" s="39">
        <v>-0.00882</v>
      </c>
      <c r="L51" s="39">
        <v>-0.00498</v>
      </c>
      <c r="M51" s="39">
        <v>-0.00223</v>
      </c>
      <c r="N51" s="39">
        <v>-0.00601</v>
      </c>
      <c r="O51" s="39">
        <v>-0.00562</v>
      </c>
      <c r="P51" s="39">
        <v>-0.00441</v>
      </c>
      <c r="Q51" s="40">
        <v>-0.00532</v>
      </c>
      <c r="S51" s="114">
        <f t="shared" si="4"/>
        <v>-0.0025033333333333335</v>
      </c>
      <c r="T51" s="114">
        <f t="shared" si="5"/>
        <v>0.003989073409535937</v>
      </c>
      <c r="U51" s="114"/>
      <c r="V51" s="114">
        <f t="shared" si="6"/>
        <v>-0.005344999999999999</v>
      </c>
      <c r="W51" s="114">
        <f t="shared" si="7"/>
        <v>0.0021588955509704495</v>
      </c>
    </row>
    <row r="52" spans="1:23" ht="12.75">
      <c r="A52" s="32" t="s">
        <v>101</v>
      </c>
      <c r="B52" s="39">
        <v>-0.012</v>
      </c>
      <c r="C52" s="39">
        <v>-0.0104</v>
      </c>
      <c r="D52" s="39">
        <v>-0.00881</v>
      </c>
      <c r="E52" s="39">
        <v>-0.00984</v>
      </c>
      <c r="F52" s="39">
        <v>-0.00819</v>
      </c>
      <c r="G52" s="39">
        <v>-0.0114</v>
      </c>
      <c r="H52" s="40">
        <v>-0.0101</v>
      </c>
      <c r="I52" s="41"/>
      <c r="J52" s="42" t="s">
        <v>101</v>
      </c>
      <c r="K52" s="39">
        <v>-0.0109</v>
      </c>
      <c r="L52" s="39">
        <v>-0.0108</v>
      </c>
      <c r="M52" s="39">
        <v>-0.0165</v>
      </c>
      <c r="N52" s="39">
        <v>-0.011</v>
      </c>
      <c r="O52" s="39">
        <v>-0.0126</v>
      </c>
      <c r="P52" s="39">
        <v>-0.0104</v>
      </c>
      <c r="Q52" s="40">
        <v>-0.012</v>
      </c>
      <c r="S52" s="114">
        <f t="shared" si="4"/>
        <v>-0.010106666666666668</v>
      </c>
      <c r="T52" s="114">
        <f t="shared" si="5"/>
        <v>0.001467619387534323</v>
      </c>
      <c r="U52" s="114"/>
      <c r="V52" s="114">
        <f t="shared" si="6"/>
        <v>-0.012033333333333332</v>
      </c>
      <c r="W52" s="114">
        <f t="shared" si="7"/>
        <v>0.002315743221228709</v>
      </c>
    </row>
    <row r="53" spans="1:23" ht="12.75">
      <c r="A53" s="32" t="s">
        <v>102</v>
      </c>
      <c r="B53" s="39">
        <v>0.00451</v>
      </c>
      <c r="C53" s="39">
        <v>0.00757</v>
      </c>
      <c r="D53" s="39">
        <v>0.00407</v>
      </c>
      <c r="E53" s="39">
        <v>0.00592</v>
      </c>
      <c r="F53" s="39">
        <v>0.00565</v>
      </c>
      <c r="G53" s="39">
        <v>0.00427</v>
      </c>
      <c r="H53" s="40">
        <v>0.00533</v>
      </c>
      <c r="I53" s="41"/>
      <c r="J53" s="42" t="s">
        <v>102</v>
      </c>
      <c r="K53" s="39">
        <v>0.00677</v>
      </c>
      <c r="L53" s="39">
        <v>0.00788</v>
      </c>
      <c r="M53" s="39">
        <v>0.00951</v>
      </c>
      <c r="N53" s="39">
        <v>0.00728</v>
      </c>
      <c r="O53" s="39">
        <v>0.0124</v>
      </c>
      <c r="P53" s="39">
        <v>0.00445</v>
      </c>
      <c r="Q53" s="40">
        <v>0.00808</v>
      </c>
      <c r="S53" s="114">
        <f t="shared" si="4"/>
        <v>0.005331666666666666</v>
      </c>
      <c r="T53" s="114">
        <f t="shared" si="5"/>
        <v>0.0013305399906303715</v>
      </c>
      <c r="U53" s="114"/>
      <c r="V53" s="114">
        <f t="shared" si="6"/>
        <v>0.008048333333333334</v>
      </c>
      <c r="W53" s="114">
        <f t="shared" si="7"/>
        <v>0.002693484112941199</v>
      </c>
    </row>
    <row r="54" spans="1:17" ht="12.75">
      <c r="A54" s="32" t="s">
        <v>103</v>
      </c>
      <c r="B54" s="20"/>
      <c r="C54" s="20"/>
      <c r="D54" s="20"/>
      <c r="E54" s="20"/>
      <c r="F54" s="20"/>
      <c r="G54" s="20"/>
      <c r="H54" s="40"/>
      <c r="I54" s="41"/>
      <c r="J54" s="42" t="s">
        <v>103</v>
      </c>
      <c r="K54" s="20"/>
      <c r="L54" s="20"/>
      <c r="M54" s="20"/>
      <c r="N54" s="20"/>
      <c r="O54" s="20"/>
      <c r="P54" s="20"/>
      <c r="Q54" s="40"/>
    </row>
    <row r="55" spans="1:17" ht="13.5" thickBot="1">
      <c r="A55" s="43" t="s">
        <v>104</v>
      </c>
      <c r="B55" s="20"/>
      <c r="C55" s="20"/>
      <c r="D55" s="20"/>
      <c r="E55" s="20"/>
      <c r="F55" s="20"/>
      <c r="G55" s="20"/>
      <c r="H55" s="40"/>
      <c r="I55" s="41"/>
      <c r="J55" s="45" t="s">
        <v>104</v>
      </c>
      <c r="K55" s="20"/>
      <c r="L55" s="20"/>
      <c r="M55" s="20"/>
      <c r="N55" s="20"/>
      <c r="O55" s="20"/>
      <c r="P55" s="20"/>
      <c r="Q55" s="44"/>
    </row>
    <row r="56" spans="1:17" ht="12.75">
      <c r="A56" s="49" t="s">
        <v>105</v>
      </c>
      <c r="B56" s="50">
        <v>-1.65E-05</v>
      </c>
      <c r="C56" s="50">
        <v>0.000132</v>
      </c>
      <c r="D56" s="50">
        <v>-6.01E-05</v>
      </c>
      <c r="E56" s="50">
        <v>8.53E-05</v>
      </c>
      <c r="F56" s="50">
        <v>-1.2E-05</v>
      </c>
      <c r="G56" s="50">
        <v>-0.000129</v>
      </c>
      <c r="H56" s="51">
        <v>0.000238</v>
      </c>
      <c r="J56" s="49" t="s">
        <v>105</v>
      </c>
      <c r="K56" s="50">
        <v>-1.81E-05</v>
      </c>
      <c r="L56" s="50">
        <v>-1.47E-05</v>
      </c>
      <c r="M56" s="50">
        <v>0</v>
      </c>
      <c r="N56" s="50">
        <v>0</v>
      </c>
      <c r="O56" s="50">
        <v>0.000116</v>
      </c>
      <c r="P56" s="50">
        <v>-8.87E-05</v>
      </c>
      <c r="Q56" s="51">
        <v>0.000265</v>
      </c>
    </row>
    <row r="57" spans="1:17" ht="13.5" thickBot="1">
      <c r="A57" s="49" t="s">
        <v>106</v>
      </c>
      <c r="B57" s="52">
        <v>6.53E-05</v>
      </c>
      <c r="C57" s="52">
        <v>-1.14E-05</v>
      </c>
      <c r="D57" s="52">
        <v>-2.14E-05</v>
      </c>
      <c r="E57" s="52">
        <v>2.8E-05</v>
      </c>
      <c r="F57" s="52">
        <v>-0.000103</v>
      </c>
      <c r="G57" s="52">
        <v>4.33E-05</v>
      </c>
      <c r="H57" s="53">
        <v>0.000538</v>
      </c>
      <c r="J57" s="49" t="s">
        <v>106</v>
      </c>
      <c r="K57" s="52">
        <v>0</v>
      </c>
      <c r="L57" s="52">
        <v>0</v>
      </c>
      <c r="M57" s="52">
        <v>0.000128</v>
      </c>
      <c r="N57" s="52">
        <v>-3.21E-05</v>
      </c>
      <c r="O57" s="52">
        <v>0</v>
      </c>
      <c r="P57" s="52">
        <v>-8.13E-05</v>
      </c>
      <c r="Q57" s="53">
        <v>0.000767</v>
      </c>
    </row>
    <row r="59" ht="13.5" thickBot="1"/>
    <row r="60" spans="1:23" ht="12.75">
      <c r="A60" s="32" t="str">
        <f>A22</f>
        <v>b1</v>
      </c>
      <c r="B60" s="33">
        <f>B22</f>
        <v>10000</v>
      </c>
      <c r="C60" s="33">
        <f aca="true" t="shared" si="8" ref="C60:H60">C22</f>
        <v>10000</v>
      </c>
      <c r="D60" s="34">
        <f t="shared" si="8"/>
        <v>10000</v>
      </c>
      <c r="E60" s="34">
        <f t="shared" si="8"/>
        <v>10000</v>
      </c>
      <c r="F60" s="34">
        <f t="shared" si="8"/>
        <v>10000</v>
      </c>
      <c r="G60" s="34">
        <f t="shared" si="8"/>
        <v>10000</v>
      </c>
      <c r="H60" s="35">
        <f t="shared" si="8"/>
        <v>10000</v>
      </c>
      <c r="I60" s="36"/>
      <c r="J60" s="35" t="str">
        <f>J22</f>
        <v>b1</v>
      </c>
      <c r="K60" s="34">
        <f>K22</f>
        <v>10000</v>
      </c>
      <c r="L60" s="34">
        <f aca="true" t="shared" si="9" ref="L60:Q60">L22</f>
        <v>10000</v>
      </c>
      <c r="M60" s="34">
        <f t="shared" si="9"/>
        <v>10000</v>
      </c>
      <c r="N60" s="34">
        <f t="shared" si="9"/>
        <v>10000</v>
      </c>
      <c r="O60" s="34">
        <f t="shared" si="9"/>
        <v>10000</v>
      </c>
      <c r="P60" s="34">
        <f t="shared" si="9"/>
        <v>10000</v>
      </c>
      <c r="Q60" s="35">
        <f t="shared" si="9"/>
        <v>10000</v>
      </c>
      <c r="S60" s="114">
        <f>AVERAGE(B60:G60)</f>
        <v>10000</v>
      </c>
      <c r="T60" s="114">
        <f>STDEV(B60:G60)</f>
        <v>0</v>
      </c>
      <c r="U60" s="114"/>
      <c r="V60" s="114">
        <f>AVERAGE(K60:P60)</f>
        <v>10000</v>
      </c>
      <c r="W60" s="114">
        <f>STDEV(K60:P60)</f>
        <v>0</v>
      </c>
    </row>
    <row r="61" spans="1:23" ht="12.75">
      <c r="A61" s="32" t="str">
        <f>A23</f>
        <v>b2</v>
      </c>
      <c r="B61" s="38">
        <f>-B23</f>
        <v>3.44</v>
      </c>
      <c r="C61" s="38">
        <f aca="true" t="shared" si="10" ref="C61:H61">-C23</f>
        <v>4.7</v>
      </c>
      <c r="D61" s="39">
        <f t="shared" si="10"/>
        <v>2.57</v>
      </c>
      <c r="E61" s="39">
        <f t="shared" si="10"/>
        <v>2.06</v>
      </c>
      <c r="F61" s="39">
        <f t="shared" si="10"/>
        <v>4.74</v>
      </c>
      <c r="G61" s="39">
        <f t="shared" si="10"/>
        <v>3.3</v>
      </c>
      <c r="H61" s="40">
        <f t="shared" si="10"/>
        <v>3.47</v>
      </c>
      <c r="I61" s="41"/>
      <c r="J61" s="42" t="str">
        <f>J23</f>
        <v>b2</v>
      </c>
      <c r="K61" s="39">
        <f>-K23</f>
        <v>-4.86</v>
      </c>
      <c r="L61" s="39">
        <f aca="true" t="shared" si="11" ref="L61:Q61">-L23</f>
        <v>-3.51</v>
      </c>
      <c r="M61" s="39">
        <f t="shared" si="11"/>
        <v>-5.05</v>
      </c>
      <c r="N61" s="39">
        <f t="shared" si="11"/>
        <v>-5.72</v>
      </c>
      <c r="O61" s="39">
        <f t="shared" si="11"/>
        <v>-2.98</v>
      </c>
      <c r="P61" s="39">
        <f t="shared" si="11"/>
        <v>-4.55</v>
      </c>
      <c r="Q61" s="40">
        <f t="shared" si="11"/>
        <v>-4.44</v>
      </c>
      <c r="S61" s="114">
        <f aca="true" t="shared" si="12" ref="S61:S74">AVERAGE(B61:G61)</f>
        <v>3.4683333333333337</v>
      </c>
      <c r="T61" s="114">
        <f aca="true" t="shared" si="13" ref="T61:T74">STDEV(B61:G61)</f>
        <v>1.091208809837358</v>
      </c>
      <c r="U61" s="114"/>
      <c r="V61" s="114">
        <f aca="true" t="shared" si="14" ref="V61:V74">AVERAGE(K61:P61)</f>
        <v>-4.445</v>
      </c>
      <c r="W61" s="114">
        <f aca="true" t="shared" si="15" ref="W61:W74">STDEV(K61:P61)</f>
        <v>1.0193478307231503</v>
      </c>
    </row>
    <row r="62" spans="1:23" ht="12.75">
      <c r="A62" s="32" t="str">
        <f aca="true" t="shared" si="16" ref="A62:H74">A24</f>
        <v>b3</v>
      </c>
      <c r="B62" s="38">
        <f t="shared" si="16"/>
        <v>-11.4</v>
      </c>
      <c r="C62" s="38">
        <f t="shared" si="16"/>
        <v>-12.1</v>
      </c>
      <c r="D62" s="39">
        <f t="shared" si="16"/>
        <v>-12.1</v>
      </c>
      <c r="E62" s="39">
        <f t="shared" si="16"/>
        <v>-12.6</v>
      </c>
      <c r="F62" s="39">
        <f t="shared" si="16"/>
        <v>-12.1</v>
      </c>
      <c r="G62" s="39">
        <f t="shared" si="16"/>
        <v>-11.3</v>
      </c>
      <c r="H62" s="40">
        <f t="shared" si="16"/>
        <v>-11.9</v>
      </c>
      <c r="I62" s="41"/>
      <c r="J62" s="42" t="str">
        <f aca="true" t="shared" si="17" ref="J62:Q75">J24</f>
        <v>b3</v>
      </c>
      <c r="K62" s="39">
        <f t="shared" si="17"/>
        <v>-8.2</v>
      </c>
      <c r="L62" s="39">
        <f t="shared" si="17"/>
        <v>-8.87</v>
      </c>
      <c r="M62" s="39">
        <f t="shared" si="17"/>
        <v>-8.77</v>
      </c>
      <c r="N62" s="39">
        <f t="shared" si="17"/>
        <v>-8.87</v>
      </c>
      <c r="O62" s="39">
        <f t="shared" si="17"/>
        <v>-8.24</v>
      </c>
      <c r="P62" s="39">
        <f t="shared" si="17"/>
        <v>-8.1</v>
      </c>
      <c r="Q62" s="40">
        <f t="shared" si="17"/>
        <v>-8.51</v>
      </c>
      <c r="S62" s="114">
        <f t="shared" si="12"/>
        <v>-11.933333333333335</v>
      </c>
      <c r="T62" s="114">
        <f t="shared" si="13"/>
        <v>0.4926120853842584</v>
      </c>
      <c r="U62" s="114"/>
      <c r="V62" s="114">
        <f t="shared" si="14"/>
        <v>-8.508333333333335</v>
      </c>
      <c r="W62" s="114">
        <f t="shared" si="15"/>
        <v>0.3643853271835391</v>
      </c>
    </row>
    <row r="63" spans="1:23" ht="12.75">
      <c r="A63" s="32" t="str">
        <f t="shared" si="16"/>
        <v>b4</v>
      </c>
      <c r="B63" s="39">
        <f aca="true" t="shared" si="18" ref="B63:H63">-B25</f>
        <v>0.137</v>
      </c>
      <c r="C63" s="39">
        <f t="shared" si="18"/>
        <v>0.146</v>
      </c>
      <c r="D63" s="39">
        <f t="shared" si="18"/>
        <v>0.0424</v>
      </c>
      <c r="E63" s="39">
        <f t="shared" si="18"/>
        <v>0.131</v>
      </c>
      <c r="F63" s="39">
        <f t="shared" si="18"/>
        <v>0.169</v>
      </c>
      <c r="G63" s="39">
        <f t="shared" si="18"/>
        <v>0.229</v>
      </c>
      <c r="H63" s="40">
        <f t="shared" si="18"/>
        <v>0.142</v>
      </c>
      <c r="I63" s="41"/>
      <c r="J63" s="42" t="str">
        <f t="shared" si="17"/>
        <v>b4</v>
      </c>
      <c r="K63" s="39">
        <f aca="true" t="shared" si="19" ref="K63:Q63">-K25</f>
        <v>-0.146</v>
      </c>
      <c r="L63" s="39">
        <f t="shared" si="19"/>
        <v>-0.134</v>
      </c>
      <c r="M63" s="39">
        <f t="shared" si="19"/>
        <v>-0.113</v>
      </c>
      <c r="N63" s="39">
        <f t="shared" si="19"/>
        <v>-0.177</v>
      </c>
      <c r="O63" s="39">
        <f t="shared" si="19"/>
        <v>-0.171</v>
      </c>
      <c r="P63" s="39">
        <f t="shared" si="19"/>
        <v>-0.011</v>
      </c>
      <c r="Q63" s="40">
        <f t="shared" si="19"/>
        <v>-0.125</v>
      </c>
      <c r="S63" s="114">
        <f t="shared" si="12"/>
        <v>0.1424</v>
      </c>
      <c r="T63" s="114">
        <f t="shared" si="13"/>
        <v>0.06062870607228889</v>
      </c>
      <c r="U63" s="114"/>
      <c r="V63" s="114">
        <f t="shared" si="14"/>
        <v>-0.12533333333333335</v>
      </c>
      <c r="W63" s="114">
        <f t="shared" si="15"/>
        <v>0.060796929747041185</v>
      </c>
    </row>
    <row r="64" spans="1:23" ht="12.75">
      <c r="A64" s="32" t="str">
        <f t="shared" si="16"/>
        <v>b5</v>
      </c>
      <c r="B64" s="39">
        <f t="shared" si="16"/>
        <v>-0.375</v>
      </c>
      <c r="C64" s="39">
        <f t="shared" si="16"/>
        <v>-0.258</v>
      </c>
      <c r="D64" s="39">
        <f t="shared" si="16"/>
        <v>-0.305</v>
      </c>
      <c r="E64" s="39">
        <f t="shared" si="16"/>
        <v>-0.224</v>
      </c>
      <c r="F64" s="39">
        <f t="shared" si="16"/>
        <v>-0.0896</v>
      </c>
      <c r="G64" s="39">
        <f t="shared" si="16"/>
        <v>-0.3</v>
      </c>
      <c r="H64" s="40">
        <f t="shared" si="16"/>
        <v>-0.259</v>
      </c>
      <c r="I64" s="41"/>
      <c r="J64" s="42" t="str">
        <f t="shared" si="17"/>
        <v>b5</v>
      </c>
      <c r="K64" s="39">
        <f t="shared" si="17"/>
        <v>0.171</v>
      </c>
      <c r="L64" s="39">
        <f t="shared" si="17"/>
        <v>0.134</v>
      </c>
      <c r="M64" s="39">
        <f t="shared" si="17"/>
        <v>-0.00854</v>
      </c>
      <c r="N64" s="39">
        <f t="shared" si="17"/>
        <v>0.323</v>
      </c>
      <c r="O64" s="39">
        <f t="shared" si="17"/>
        <v>0.232</v>
      </c>
      <c r="P64" s="39">
        <f t="shared" si="17"/>
        <v>0.169</v>
      </c>
      <c r="Q64" s="40">
        <f t="shared" si="17"/>
        <v>0.17</v>
      </c>
      <c r="S64" s="114">
        <f t="shared" si="12"/>
        <v>-0.2586</v>
      </c>
      <c r="T64" s="114">
        <f t="shared" si="13"/>
        <v>0.09713331045527082</v>
      </c>
      <c r="U64" s="114"/>
      <c r="V64" s="114">
        <f t="shared" si="14"/>
        <v>0.17007666666666668</v>
      </c>
      <c r="W64" s="114">
        <f t="shared" si="15"/>
        <v>0.10993406781642649</v>
      </c>
    </row>
    <row r="65" spans="1:23" ht="12.75">
      <c r="A65" s="32" t="str">
        <f t="shared" si="16"/>
        <v>b6</v>
      </c>
      <c r="B65" s="39">
        <f aca="true" t="shared" si="20" ref="B65:H65">-B27</f>
        <v>0.0276</v>
      </c>
      <c r="C65" s="39">
        <f t="shared" si="20"/>
        <v>-0.0222</v>
      </c>
      <c r="D65" s="39">
        <f t="shared" si="20"/>
        <v>0.011</v>
      </c>
      <c r="E65" s="39">
        <f t="shared" si="20"/>
        <v>-0.0699</v>
      </c>
      <c r="F65" s="39">
        <f t="shared" si="20"/>
        <v>0.00499</v>
      </c>
      <c r="G65" s="39">
        <f t="shared" si="20"/>
        <v>0.0603</v>
      </c>
      <c r="H65" s="40">
        <f t="shared" si="20"/>
        <v>0.00202</v>
      </c>
      <c r="I65" s="41"/>
      <c r="J65" s="42" t="str">
        <f t="shared" si="17"/>
        <v>b6</v>
      </c>
      <c r="K65" s="39">
        <f aca="true" t="shared" si="21" ref="K65:Q65">-K27</f>
        <v>-0.0132</v>
      </c>
      <c r="L65" s="39">
        <f t="shared" si="21"/>
        <v>0.0232</v>
      </c>
      <c r="M65" s="39">
        <f t="shared" si="21"/>
        <v>-0.00428</v>
      </c>
      <c r="N65" s="39">
        <f t="shared" si="21"/>
        <v>0.0311</v>
      </c>
      <c r="O65" s="39">
        <f t="shared" si="21"/>
        <v>-0.031</v>
      </c>
      <c r="P65" s="39">
        <f t="shared" si="21"/>
        <v>0.0373</v>
      </c>
      <c r="Q65" s="40">
        <f t="shared" si="21"/>
        <v>0.00714</v>
      </c>
      <c r="S65" s="114">
        <f t="shared" si="12"/>
        <v>0.0019649999999999993</v>
      </c>
      <c r="T65" s="114">
        <f t="shared" si="13"/>
        <v>0.044495916104739325</v>
      </c>
      <c r="U65" s="114"/>
      <c r="V65" s="114">
        <f t="shared" si="14"/>
        <v>0.007186666666666667</v>
      </c>
      <c r="W65" s="114">
        <f t="shared" si="15"/>
        <v>0.027351085292299945</v>
      </c>
    </row>
    <row r="66" spans="1:23" ht="12.75">
      <c r="A66" s="32" t="str">
        <f t="shared" si="16"/>
        <v>b7</v>
      </c>
      <c r="B66" s="39">
        <f t="shared" si="16"/>
        <v>0.882</v>
      </c>
      <c r="C66" s="39">
        <f t="shared" si="16"/>
        <v>0.79</v>
      </c>
      <c r="D66" s="39">
        <f t="shared" si="16"/>
        <v>0.862</v>
      </c>
      <c r="E66" s="39">
        <f t="shared" si="16"/>
        <v>0.843</v>
      </c>
      <c r="F66" s="39">
        <f t="shared" si="16"/>
        <v>0.766</v>
      </c>
      <c r="G66" s="39">
        <f t="shared" si="16"/>
        <v>0.829</v>
      </c>
      <c r="H66" s="40">
        <f t="shared" si="16"/>
        <v>0.829</v>
      </c>
      <c r="I66" s="41"/>
      <c r="J66" s="42" t="str">
        <f t="shared" si="17"/>
        <v>b7</v>
      </c>
      <c r="K66" s="39">
        <f t="shared" si="17"/>
        <v>0.881</v>
      </c>
      <c r="L66" s="39">
        <f t="shared" si="17"/>
        <v>0.861</v>
      </c>
      <c r="M66" s="39">
        <f t="shared" si="17"/>
        <v>0.874</v>
      </c>
      <c r="N66" s="39">
        <f t="shared" si="17"/>
        <v>0.847</v>
      </c>
      <c r="O66" s="39">
        <f t="shared" si="17"/>
        <v>0.832</v>
      </c>
      <c r="P66" s="39">
        <f t="shared" si="17"/>
        <v>0.902</v>
      </c>
      <c r="Q66" s="40">
        <f t="shared" si="17"/>
        <v>0.866</v>
      </c>
      <c r="S66" s="114">
        <f t="shared" si="12"/>
        <v>0.8286666666666668</v>
      </c>
      <c r="T66" s="114">
        <f t="shared" si="13"/>
        <v>0.04377975178854603</v>
      </c>
      <c r="U66" s="114"/>
      <c r="V66" s="114">
        <f t="shared" si="14"/>
        <v>0.8661666666666666</v>
      </c>
      <c r="W66" s="114">
        <f t="shared" si="15"/>
        <v>0.025007332258095247</v>
      </c>
    </row>
    <row r="67" spans="1:23" ht="12.75">
      <c r="A67" s="32" t="str">
        <f t="shared" si="16"/>
        <v>b8</v>
      </c>
      <c r="B67" s="39">
        <f aca="true" t="shared" si="22" ref="B67:H67">-B29</f>
        <v>-0.00563</v>
      </c>
      <c r="C67" s="39">
        <f t="shared" si="22"/>
        <v>-0.0196</v>
      </c>
      <c r="D67" s="39">
        <f t="shared" si="22"/>
        <v>0.00614</v>
      </c>
      <c r="E67" s="39">
        <f t="shared" si="22"/>
        <v>-0.0247</v>
      </c>
      <c r="F67" s="39">
        <f t="shared" si="22"/>
        <v>-0.0056</v>
      </c>
      <c r="G67" s="39">
        <f t="shared" si="22"/>
        <v>0.0186</v>
      </c>
      <c r="H67" s="40">
        <f t="shared" si="22"/>
        <v>-0.00512</v>
      </c>
      <c r="I67" s="41"/>
      <c r="J67" s="42" t="str">
        <f t="shared" si="17"/>
        <v>b8</v>
      </c>
      <c r="K67" s="39">
        <f aca="true" t="shared" si="23" ref="K67:Q67">-K29</f>
        <v>0.0228</v>
      </c>
      <c r="L67" s="39">
        <f t="shared" si="23"/>
        <v>0.0584</v>
      </c>
      <c r="M67" s="39">
        <f t="shared" si="23"/>
        <v>0.0485</v>
      </c>
      <c r="N67" s="39">
        <f t="shared" si="23"/>
        <v>0.0295</v>
      </c>
      <c r="O67" s="39">
        <f t="shared" si="23"/>
        <v>-0.0132</v>
      </c>
      <c r="P67" s="39">
        <f t="shared" si="23"/>
        <v>0.0142</v>
      </c>
      <c r="Q67" s="40">
        <f t="shared" si="23"/>
        <v>0.0267</v>
      </c>
      <c r="S67" s="114">
        <f t="shared" si="12"/>
        <v>-0.005131666666666666</v>
      </c>
      <c r="T67" s="114">
        <f t="shared" si="13"/>
        <v>0.016018504819947044</v>
      </c>
      <c r="U67" s="114"/>
      <c r="V67" s="114">
        <f t="shared" si="14"/>
        <v>0.026699999999999998</v>
      </c>
      <c r="W67" s="114">
        <f t="shared" si="15"/>
        <v>0.02550074508715383</v>
      </c>
    </row>
    <row r="68" spans="1:23" ht="12.75">
      <c r="A68" s="32" t="str">
        <f t="shared" si="16"/>
        <v>b9</v>
      </c>
      <c r="B68" s="39">
        <f t="shared" si="16"/>
        <v>0.413</v>
      </c>
      <c r="C68" s="39">
        <f t="shared" si="16"/>
        <v>0.391</v>
      </c>
      <c r="D68" s="39">
        <f t="shared" si="16"/>
        <v>0.405</v>
      </c>
      <c r="E68" s="39">
        <f t="shared" si="16"/>
        <v>0.41</v>
      </c>
      <c r="F68" s="39">
        <f t="shared" si="16"/>
        <v>0.411</v>
      </c>
      <c r="G68" s="39">
        <f t="shared" si="16"/>
        <v>0.414</v>
      </c>
      <c r="H68" s="40">
        <f t="shared" si="16"/>
        <v>0.407</v>
      </c>
      <c r="I68" s="41"/>
      <c r="J68" s="42" t="str">
        <f t="shared" si="17"/>
        <v>b9</v>
      </c>
      <c r="K68" s="39">
        <f t="shared" si="17"/>
        <v>0.425</v>
      </c>
      <c r="L68" s="39">
        <f t="shared" si="17"/>
        <v>0.412</v>
      </c>
      <c r="M68" s="39">
        <f t="shared" si="17"/>
        <v>0.412</v>
      </c>
      <c r="N68" s="39">
        <f t="shared" si="17"/>
        <v>0.421</v>
      </c>
      <c r="O68" s="39">
        <f t="shared" si="17"/>
        <v>0.423</v>
      </c>
      <c r="P68" s="39">
        <f t="shared" si="17"/>
        <v>0.417</v>
      </c>
      <c r="Q68" s="40">
        <f t="shared" si="17"/>
        <v>0.418</v>
      </c>
      <c r="S68" s="114">
        <f t="shared" si="12"/>
        <v>0.4073333333333333</v>
      </c>
      <c r="T68" s="114">
        <f t="shared" si="13"/>
        <v>0.008594571930392387</v>
      </c>
      <c r="U68" s="114"/>
      <c r="V68" s="114">
        <f t="shared" si="14"/>
        <v>0.4183333333333333</v>
      </c>
      <c r="W68" s="114">
        <f t="shared" si="15"/>
        <v>0.005573747990957381</v>
      </c>
    </row>
    <row r="69" spans="1:23" ht="12.75">
      <c r="A69" s="32" t="str">
        <f t="shared" si="16"/>
        <v>b10</v>
      </c>
      <c r="B69" s="39">
        <f aca="true" t="shared" si="24" ref="B69:H69">-B31</f>
        <v>0.00673</v>
      </c>
      <c r="C69" s="39">
        <f t="shared" si="24"/>
        <v>-0.0505</v>
      </c>
      <c r="D69" s="39">
        <f t="shared" si="24"/>
        <v>0.0228</v>
      </c>
      <c r="E69" s="39">
        <f t="shared" si="24"/>
        <v>-0.0324</v>
      </c>
      <c r="F69" s="39">
        <f t="shared" si="24"/>
        <v>0.0045</v>
      </c>
      <c r="G69" s="39">
        <f t="shared" si="24"/>
        <v>0.0488</v>
      </c>
      <c r="H69" s="40">
        <f t="shared" si="24"/>
        <v>0</v>
      </c>
      <c r="I69" s="41"/>
      <c r="J69" s="42" t="str">
        <f t="shared" si="17"/>
        <v>b10</v>
      </c>
      <c r="K69" s="39">
        <f aca="true" t="shared" si="25" ref="K69:Q69">-K31</f>
        <v>0.00702</v>
      </c>
      <c r="L69" s="39">
        <f t="shared" si="25"/>
        <v>0.00576</v>
      </c>
      <c r="M69" s="39">
        <f t="shared" si="25"/>
        <v>0.00138</v>
      </c>
      <c r="N69" s="39">
        <f t="shared" si="25"/>
        <v>-0.00236</v>
      </c>
      <c r="O69" s="39">
        <f t="shared" si="25"/>
        <v>-0.0456</v>
      </c>
      <c r="P69" s="39">
        <f t="shared" si="25"/>
        <v>0.0338</v>
      </c>
      <c r="Q69" s="40">
        <f t="shared" si="25"/>
        <v>0</v>
      </c>
      <c r="S69" s="114">
        <f t="shared" si="12"/>
        <v>-1.166666666666677E-05</v>
      </c>
      <c r="T69" s="114">
        <f t="shared" si="13"/>
        <v>0.036240397578761005</v>
      </c>
      <c r="U69" s="114"/>
      <c r="V69" s="114">
        <f t="shared" si="14"/>
        <v>-1.1564823173178713E-18</v>
      </c>
      <c r="W69" s="114">
        <f t="shared" si="15"/>
        <v>0.025736091389331053</v>
      </c>
    </row>
    <row r="70" spans="1:23" ht="12.75">
      <c r="A70" s="32" t="str">
        <f t="shared" si="16"/>
        <v>b11</v>
      </c>
      <c r="B70" s="39">
        <f t="shared" si="16"/>
        <v>0.639</v>
      </c>
      <c r="C70" s="39">
        <f t="shared" si="16"/>
        <v>0.649</v>
      </c>
      <c r="D70" s="39">
        <f t="shared" si="16"/>
        <v>0.644</v>
      </c>
      <c r="E70" s="39">
        <f t="shared" si="16"/>
        <v>0.651</v>
      </c>
      <c r="F70" s="39">
        <f t="shared" si="16"/>
        <v>0.654</v>
      </c>
      <c r="G70" s="39">
        <f t="shared" si="16"/>
        <v>0.642</v>
      </c>
      <c r="H70" s="40">
        <f t="shared" si="16"/>
        <v>0.646</v>
      </c>
      <c r="I70" s="41"/>
      <c r="J70" s="42" t="str">
        <f t="shared" si="17"/>
        <v>b11</v>
      </c>
      <c r="K70" s="39">
        <f t="shared" si="17"/>
        <v>0.661</v>
      </c>
      <c r="L70" s="39">
        <f t="shared" si="17"/>
        <v>0.666</v>
      </c>
      <c r="M70" s="39">
        <f t="shared" si="17"/>
        <v>0.657</v>
      </c>
      <c r="N70" s="39">
        <f t="shared" si="17"/>
        <v>0.669</v>
      </c>
      <c r="O70" s="39">
        <f t="shared" si="17"/>
        <v>0.67</v>
      </c>
      <c r="P70" s="39">
        <f t="shared" si="17"/>
        <v>0.658</v>
      </c>
      <c r="Q70" s="40">
        <f t="shared" si="17"/>
        <v>0.663</v>
      </c>
      <c r="S70" s="114">
        <f t="shared" si="12"/>
        <v>0.6465</v>
      </c>
      <c r="T70" s="114">
        <f t="shared" si="13"/>
        <v>0.005753259945465435</v>
      </c>
      <c r="U70" s="114"/>
      <c r="V70" s="114">
        <f t="shared" si="14"/>
        <v>0.6635</v>
      </c>
      <c r="W70" s="114">
        <f t="shared" si="15"/>
        <v>0.005612486080173362</v>
      </c>
    </row>
    <row r="71" spans="1:23" ht="12.75">
      <c r="A71" s="32" t="str">
        <f t="shared" si="16"/>
        <v>b12</v>
      </c>
      <c r="B71" s="39">
        <f aca="true" t="shared" si="26" ref="B71:H71">-B33</f>
        <v>0.00068</v>
      </c>
      <c r="C71" s="39">
        <f t="shared" si="26"/>
        <v>-0.00795</v>
      </c>
      <c r="D71" s="39">
        <f t="shared" si="26"/>
        <v>0.00336</v>
      </c>
      <c r="E71" s="39">
        <f t="shared" si="26"/>
        <v>-0.00212</v>
      </c>
      <c r="F71" s="39">
        <f t="shared" si="26"/>
        <v>-0.000328</v>
      </c>
      <c r="G71" s="39">
        <f t="shared" si="26"/>
        <v>0.00307</v>
      </c>
      <c r="H71" s="40">
        <f t="shared" si="26"/>
        <v>-0.000547</v>
      </c>
      <c r="I71" s="41"/>
      <c r="J71" s="42" t="str">
        <f t="shared" si="17"/>
        <v>b12</v>
      </c>
      <c r="K71" s="39">
        <f aca="true" t="shared" si="27" ref="K71:Q71">-K33</f>
        <v>-0.000301</v>
      </c>
      <c r="L71" s="39">
        <f t="shared" si="27"/>
        <v>0.0035</v>
      </c>
      <c r="M71" s="39">
        <f t="shared" si="27"/>
        <v>0.000813</v>
      </c>
      <c r="N71" s="39">
        <f t="shared" si="27"/>
        <v>0.000777</v>
      </c>
      <c r="O71" s="39">
        <f t="shared" si="27"/>
        <v>-0.00172</v>
      </c>
      <c r="P71" s="39">
        <f t="shared" si="27"/>
        <v>-0.000762</v>
      </c>
      <c r="Q71" s="40">
        <f t="shared" si="27"/>
        <v>0.000381</v>
      </c>
      <c r="S71" s="114">
        <f t="shared" si="12"/>
        <v>-0.0005480000000000002</v>
      </c>
      <c r="T71" s="114">
        <f t="shared" si="13"/>
        <v>0.004175633125646936</v>
      </c>
      <c r="U71" s="114"/>
      <c r="V71" s="114">
        <f t="shared" si="14"/>
        <v>0.0003844999999999999</v>
      </c>
      <c r="W71" s="114">
        <f t="shared" si="15"/>
        <v>0.0018031806065949133</v>
      </c>
    </row>
    <row r="72" spans="1:23" ht="12.75">
      <c r="A72" s="32" t="str">
        <f t="shared" si="16"/>
        <v>b13</v>
      </c>
      <c r="B72" s="39">
        <f t="shared" si="16"/>
        <v>0.0498</v>
      </c>
      <c r="C72" s="39">
        <f t="shared" si="16"/>
        <v>0.0465</v>
      </c>
      <c r="D72" s="39">
        <f t="shared" si="16"/>
        <v>0.0492</v>
      </c>
      <c r="E72" s="39">
        <f t="shared" si="16"/>
        <v>0.048</v>
      </c>
      <c r="F72" s="39">
        <f t="shared" si="16"/>
        <v>0.0452</v>
      </c>
      <c r="G72" s="39">
        <f t="shared" si="16"/>
        <v>0.0467</v>
      </c>
      <c r="H72" s="40">
        <f t="shared" si="16"/>
        <v>0.0476</v>
      </c>
      <c r="I72" s="41"/>
      <c r="J72" s="42" t="str">
        <f t="shared" si="17"/>
        <v>b13</v>
      </c>
      <c r="K72" s="39">
        <f t="shared" si="17"/>
        <v>0.0466</v>
      </c>
      <c r="L72" s="39">
        <f t="shared" si="17"/>
        <v>0.0487</v>
      </c>
      <c r="M72" s="39">
        <f t="shared" si="17"/>
        <v>0.0486</v>
      </c>
      <c r="N72" s="39">
        <f t="shared" si="17"/>
        <v>0.0468</v>
      </c>
      <c r="O72" s="39">
        <f t="shared" si="17"/>
        <v>0.0461</v>
      </c>
      <c r="P72" s="39">
        <f t="shared" si="17"/>
        <v>0.0471</v>
      </c>
      <c r="Q72" s="40">
        <f t="shared" si="17"/>
        <v>0.0473</v>
      </c>
      <c r="S72" s="114">
        <f t="shared" si="12"/>
        <v>0.04756666666666667</v>
      </c>
      <c r="T72" s="114">
        <f t="shared" si="13"/>
        <v>0.0017511900715418765</v>
      </c>
      <c r="U72" s="114"/>
      <c r="V72" s="114">
        <f t="shared" si="14"/>
        <v>0.047316666666666674</v>
      </c>
      <c r="W72" s="114">
        <f t="shared" si="15"/>
        <v>0.0010833589740552828</v>
      </c>
    </row>
    <row r="73" spans="1:23" ht="12.75">
      <c r="A73" s="32" t="str">
        <f t="shared" si="16"/>
        <v>b14</v>
      </c>
      <c r="B73" s="39">
        <f aca="true" t="shared" si="28" ref="B73:H73">-B35</f>
        <v>-0.00561</v>
      </c>
      <c r="C73" s="39">
        <f t="shared" si="28"/>
        <v>-0.00785</v>
      </c>
      <c r="D73" s="39">
        <f t="shared" si="28"/>
        <v>-0.00438</v>
      </c>
      <c r="E73" s="39">
        <f t="shared" si="28"/>
        <v>-0.00676</v>
      </c>
      <c r="F73" s="39">
        <f t="shared" si="28"/>
        <v>-0.00577</v>
      </c>
      <c r="G73" s="39">
        <f t="shared" si="28"/>
        <v>-0.00353</v>
      </c>
      <c r="H73" s="40">
        <f t="shared" si="28"/>
        <v>-0.00565</v>
      </c>
      <c r="I73" s="41"/>
      <c r="J73" s="42" t="str">
        <f t="shared" si="17"/>
        <v>b14</v>
      </c>
      <c r="K73" s="39">
        <f aca="true" t="shared" si="29" ref="K73:Q73">-K35</f>
        <v>-0.00621</v>
      </c>
      <c r="L73" s="39">
        <f t="shared" si="29"/>
        <v>-0.0067</v>
      </c>
      <c r="M73" s="39">
        <f t="shared" si="29"/>
        <v>-0.00831</v>
      </c>
      <c r="N73" s="39">
        <f t="shared" si="29"/>
        <v>-0.00573</v>
      </c>
      <c r="O73" s="39">
        <f t="shared" si="29"/>
        <v>-0.0108</v>
      </c>
      <c r="P73" s="39">
        <f t="shared" si="29"/>
        <v>-0.00462</v>
      </c>
      <c r="Q73" s="40">
        <f t="shared" si="29"/>
        <v>-0.00706</v>
      </c>
      <c r="S73" s="114">
        <f t="shared" si="12"/>
        <v>-0.005650000000000001</v>
      </c>
      <c r="T73" s="114">
        <f t="shared" si="13"/>
        <v>0.001561755422593432</v>
      </c>
      <c r="U73" s="114"/>
      <c r="V73" s="114">
        <f t="shared" si="14"/>
        <v>-0.0070616666666666675</v>
      </c>
      <c r="W73" s="114">
        <f t="shared" si="15"/>
        <v>0.002196573847305538</v>
      </c>
    </row>
    <row r="74" spans="1:23" ht="12.75">
      <c r="A74" s="32" t="str">
        <f t="shared" si="16"/>
        <v>b15</v>
      </c>
      <c r="B74" s="39">
        <f t="shared" si="16"/>
        <v>0.0292</v>
      </c>
      <c r="C74" s="39">
        <f t="shared" si="16"/>
        <v>0.0266</v>
      </c>
      <c r="D74" s="39">
        <f t="shared" si="16"/>
        <v>0.0285</v>
      </c>
      <c r="E74" s="39">
        <f t="shared" si="16"/>
        <v>0.0288</v>
      </c>
      <c r="F74" s="39">
        <f t="shared" si="16"/>
        <v>0.0286</v>
      </c>
      <c r="G74" s="39">
        <f t="shared" si="16"/>
        <v>0.0305</v>
      </c>
      <c r="H74" s="40">
        <f t="shared" si="16"/>
        <v>0.0287</v>
      </c>
      <c r="I74" s="41"/>
      <c r="J74" s="42" t="str">
        <f t="shared" si="17"/>
        <v>b15</v>
      </c>
      <c r="K74" s="39">
        <f t="shared" si="17"/>
        <v>0.0387</v>
      </c>
      <c r="L74" s="39">
        <f t="shared" si="17"/>
        <v>0.0383</v>
      </c>
      <c r="M74" s="39">
        <f t="shared" si="17"/>
        <v>0.042</v>
      </c>
      <c r="N74" s="39">
        <f t="shared" si="17"/>
        <v>0.0376</v>
      </c>
      <c r="O74" s="39">
        <f t="shared" si="17"/>
        <v>0.0356</v>
      </c>
      <c r="P74" s="39">
        <f t="shared" si="17"/>
        <v>0.0354</v>
      </c>
      <c r="Q74" s="40">
        <f t="shared" si="17"/>
        <v>0.0379</v>
      </c>
      <c r="S74" s="114">
        <f t="shared" si="12"/>
        <v>0.0287</v>
      </c>
      <c r="T74" s="114">
        <f t="shared" si="13"/>
        <v>0.0012617448236470347</v>
      </c>
      <c r="U74" s="114"/>
      <c r="V74" s="114">
        <f t="shared" si="14"/>
        <v>0.037933333333333326</v>
      </c>
      <c r="W74" s="114">
        <f t="shared" si="15"/>
        <v>0.0024179881444430173</v>
      </c>
    </row>
    <row r="75" spans="1:17" ht="12.75">
      <c r="A75" s="32" t="str">
        <f>A37</f>
        <v>b16</v>
      </c>
      <c r="B75" s="20"/>
      <c r="C75" s="20"/>
      <c r="D75" s="20"/>
      <c r="E75" s="20"/>
      <c r="F75" s="20"/>
      <c r="G75" s="20"/>
      <c r="H75" s="40"/>
      <c r="I75" s="41"/>
      <c r="J75" s="42" t="str">
        <f t="shared" si="17"/>
        <v>b16</v>
      </c>
      <c r="K75" s="20"/>
      <c r="L75" s="20"/>
      <c r="M75" s="20"/>
      <c r="N75" s="20"/>
      <c r="O75" s="20"/>
      <c r="P75" s="20"/>
      <c r="Q75" s="40"/>
    </row>
    <row r="76" spans="1:17" ht="13.5" thickBot="1">
      <c r="A76" s="43" t="str">
        <f>A38</f>
        <v>b17</v>
      </c>
      <c r="B76" s="20"/>
      <c r="C76" s="20"/>
      <c r="D76" s="20"/>
      <c r="E76" s="20"/>
      <c r="F76" s="20"/>
      <c r="G76" s="20"/>
      <c r="H76" s="44"/>
      <c r="I76" s="41"/>
      <c r="J76" s="45" t="str">
        <f>J38</f>
        <v>b17</v>
      </c>
      <c r="K76" s="23"/>
      <c r="L76" s="23"/>
      <c r="M76" s="23"/>
      <c r="N76" s="23"/>
      <c r="O76" s="23"/>
      <c r="P76" s="23"/>
      <c r="Q76" s="44"/>
    </row>
    <row r="77" spans="1:23" ht="12.75">
      <c r="A77" s="46" t="str">
        <f aca="true" t="shared" si="30" ref="A77:A93">A39</f>
        <v>a1</v>
      </c>
      <c r="B77" s="47">
        <f>-B39</f>
        <v>11</v>
      </c>
      <c r="C77" s="47">
        <f aca="true" t="shared" si="31" ref="C77:H77">-C39</f>
        <v>-3</v>
      </c>
      <c r="D77" s="47">
        <f t="shared" si="31"/>
        <v>-7.89</v>
      </c>
      <c r="E77" s="47">
        <f t="shared" si="31"/>
        <v>13.5</v>
      </c>
      <c r="F77" s="47">
        <f t="shared" si="31"/>
        <v>-2.21</v>
      </c>
      <c r="G77" s="47">
        <f t="shared" si="31"/>
        <v>-10.8</v>
      </c>
      <c r="H77" s="48">
        <f t="shared" si="31"/>
        <v>0</v>
      </c>
      <c r="I77" s="41"/>
      <c r="J77" s="42" t="str">
        <f>J39</f>
        <v>a1</v>
      </c>
      <c r="K77" s="39">
        <f>-K39</f>
        <v>3.68</v>
      </c>
      <c r="L77" s="39">
        <f aca="true" t="shared" si="32" ref="L77:Q77">-L39</f>
        <v>-10</v>
      </c>
      <c r="M77" s="39">
        <f t="shared" si="32"/>
        <v>-8</v>
      </c>
      <c r="N77" s="39">
        <f t="shared" si="32"/>
        <v>-4.42</v>
      </c>
      <c r="O77" s="39">
        <f t="shared" si="32"/>
        <v>10.3</v>
      </c>
      <c r="P77" s="39">
        <f t="shared" si="32"/>
        <v>10.9</v>
      </c>
      <c r="Q77" s="48">
        <f t="shared" si="32"/>
        <v>0</v>
      </c>
      <c r="S77" s="114">
        <f>AVERAGE(B77:G77)</f>
        <v>0.09999999999999964</v>
      </c>
      <c r="T77" s="114">
        <f>STDEV(B77:G77)</f>
        <v>9.95958031244289</v>
      </c>
      <c r="U77" s="114"/>
      <c r="V77" s="114">
        <f>AVERAGE(K77:P77)</f>
        <v>0.40999999999999986</v>
      </c>
      <c r="W77" s="114">
        <f>STDEV(K77:P77)</f>
        <v>9.175731033547136</v>
      </c>
    </row>
    <row r="78" spans="1:23" ht="12.75">
      <c r="A78" s="32" t="str">
        <f>A40</f>
        <v>a2</v>
      </c>
      <c r="B78" s="39">
        <f>B40</f>
        <v>-1.37</v>
      </c>
      <c r="C78" s="39">
        <f aca="true" t="shared" si="33" ref="C78:H78">C40</f>
        <v>-2.79</v>
      </c>
      <c r="D78" s="39">
        <f t="shared" si="33"/>
        <v>-2.46</v>
      </c>
      <c r="E78" s="39">
        <f t="shared" si="33"/>
        <v>-1.65</v>
      </c>
      <c r="F78" s="39">
        <f t="shared" si="33"/>
        <v>-1.44</v>
      </c>
      <c r="G78" s="39">
        <f t="shared" si="33"/>
        <v>-0.582</v>
      </c>
      <c r="H78" s="40">
        <f t="shared" si="33"/>
        <v>-1.71</v>
      </c>
      <c r="I78" s="41"/>
      <c r="J78" s="42" t="str">
        <f>J40</f>
        <v>a2</v>
      </c>
      <c r="K78" s="39">
        <f>K40</f>
        <v>36.8</v>
      </c>
      <c r="L78" s="39">
        <f aca="true" t="shared" si="34" ref="L78:Q78">L40</f>
        <v>36.8</v>
      </c>
      <c r="M78" s="39">
        <f t="shared" si="34"/>
        <v>37</v>
      </c>
      <c r="N78" s="39">
        <f t="shared" si="34"/>
        <v>37.9</v>
      </c>
      <c r="O78" s="39">
        <f t="shared" si="34"/>
        <v>37.1</v>
      </c>
      <c r="P78" s="39">
        <f t="shared" si="34"/>
        <v>36.9</v>
      </c>
      <c r="Q78" s="40">
        <f t="shared" si="34"/>
        <v>37.1</v>
      </c>
      <c r="S78" s="114">
        <f aca="true" t="shared" si="35" ref="S78:S91">AVERAGE(B78:G78)</f>
        <v>-1.7153333333333334</v>
      </c>
      <c r="T78" s="114">
        <f aca="true" t="shared" si="36" ref="T78:T91">STDEV(B78:G78)</f>
        <v>0.7991512163956622</v>
      </c>
      <c r="U78" s="114"/>
      <c r="V78" s="114">
        <f aca="true" t="shared" si="37" ref="V78:V91">AVERAGE(K78:P78)</f>
        <v>37.083333333333336</v>
      </c>
      <c r="W78" s="114">
        <f aca="true" t="shared" si="38" ref="W78:W91">STDEV(K78:P78)</f>
        <v>0.41673332800096374</v>
      </c>
    </row>
    <row r="79" spans="1:23" ht="12.75">
      <c r="A79" s="32" t="str">
        <f t="shared" si="30"/>
        <v>a3</v>
      </c>
      <c r="B79" s="39">
        <f aca="true" t="shared" si="39" ref="B79:H79">-B41</f>
        <v>0.594</v>
      </c>
      <c r="C79" s="39">
        <f t="shared" si="39"/>
        <v>1.16</v>
      </c>
      <c r="D79" s="39">
        <f t="shared" si="39"/>
        <v>0.667</v>
      </c>
      <c r="E79" s="39">
        <f t="shared" si="39"/>
        <v>0.252</v>
      </c>
      <c r="F79" s="39">
        <f t="shared" si="39"/>
        <v>-0.139</v>
      </c>
      <c r="G79" s="39">
        <f t="shared" si="39"/>
        <v>0.152</v>
      </c>
      <c r="H79" s="40">
        <f t="shared" si="39"/>
        <v>0.448</v>
      </c>
      <c r="I79" s="41"/>
      <c r="J79" s="42" t="str">
        <f>J41</f>
        <v>a3</v>
      </c>
      <c r="K79" s="39">
        <f aca="true" t="shared" si="40" ref="K79:Q79">-K41</f>
        <v>1.41</v>
      </c>
      <c r="L79" s="39">
        <f t="shared" si="40"/>
        <v>0.801</v>
      </c>
      <c r="M79" s="39">
        <f t="shared" si="40"/>
        <v>0.792</v>
      </c>
      <c r="N79" s="39">
        <f t="shared" si="40"/>
        <v>1.19</v>
      </c>
      <c r="O79" s="39">
        <f t="shared" si="40"/>
        <v>0.737</v>
      </c>
      <c r="P79" s="39">
        <f t="shared" si="40"/>
        <v>0.878</v>
      </c>
      <c r="Q79" s="40">
        <f t="shared" si="40"/>
        <v>0.97</v>
      </c>
      <c r="S79" s="114">
        <f t="shared" si="35"/>
        <v>0.44766666666666666</v>
      </c>
      <c r="T79" s="114">
        <f t="shared" si="36"/>
        <v>0.4575634017998672</v>
      </c>
      <c r="U79" s="114"/>
      <c r="V79" s="114">
        <f t="shared" si="37"/>
        <v>0.968</v>
      </c>
      <c r="W79" s="114">
        <f t="shared" si="38"/>
        <v>0.27017549851901823</v>
      </c>
    </row>
    <row r="80" spans="1:23" ht="12.75">
      <c r="A80" s="32" t="str">
        <f>A42</f>
        <v>a4</v>
      </c>
      <c r="B80" s="39">
        <f>B42</f>
        <v>-0.18</v>
      </c>
      <c r="C80" s="39">
        <f aca="true" t="shared" si="41" ref="C80:H80">C42</f>
        <v>-0.536</v>
      </c>
      <c r="D80" s="39">
        <f t="shared" si="41"/>
        <v>-0.0584</v>
      </c>
      <c r="E80" s="39">
        <f t="shared" si="41"/>
        <v>-0.0877</v>
      </c>
      <c r="F80" s="39">
        <f t="shared" si="41"/>
        <v>-0.0956</v>
      </c>
      <c r="G80" s="39">
        <f t="shared" si="41"/>
        <v>-0.106</v>
      </c>
      <c r="H80" s="40">
        <f t="shared" si="41"/>
        <v>-0.177</v>
      </c>
      <c r="I80" s="41"/>
      <c r="J80" s="42" t="str">
        <f aca="true" t="shared" si="42" ref="J80:Q80">J42</f>
        <v>a4</v>
      </c>
      <c r="K80" s="39">
        <f t="shared" si="42"/>
        <v>0.0326</v>
      </c>
      <c r="L80" s="39">
        <f t="shared" si="42"/>
        <v>0.0993</v>
      </c>
      <c r="M80" s="39">
        <f t="shared" si="42"/>
        <v>0.02</v>
      </c>
      <c r="N80" s="39">
        <f t="shared" si="42"/>
        <v>0.117</v>
      </c>
      <c r="O80" s="39">
        <f t="shared" si="42"/>
        <v>0.178</v>
      </c>
      <c r="P80" s="39">
        <f t="shared" si="42"/>
        <v>0.367</v>
      </c>
      <c r="Q80" s="40">
        <f t="shared" si="42"/>
        <v>0.136</v>
      </c>
      <c r="S80" s="114">
        <f t="shared" si="35"/>
        <v>-0.17728333333333335</v>
      </c>
      <c r="T80" s="114">
        <f t="shared" si="36"/>
        <v>0.18033132192347137</v>
      </c>
      <c r="U80" s="114"/>
      <c r="V80" s="114">
        <f t="shared" si="37"/>
        <v>0.13565</v>
      </c>
      <c r="W80" s="114">
        <f t="shared" si="38"/>
        <v>0.12726328221447067</v>
      </c>
    </row>
    <row r="81" spans="1:23" ht="12.75">
      <c r="A81" s="32" t="str">
        <f t="shared" si="30"/>
        <v>a5</v>
      </c>
      <c r="B81" s="39">
        <f aca="true" t="shared" si="43" ref="B81:H81">-B43</f>
        <v>0.286</v>
      </c>
      <c r="C81" s="39">
        <f t="shared" si="43"/>
        <v>0.24</v>
      </c>
      <c r="D81" s="39">
        <f t="shared" si="43"/>
        <v>0.11</v>
      </c>
      <c r="E81" s="39">
        <f t="shared" si="43"/>
        <v>0.00371</v>
      </c>
      <c r="F81" s="39">
        <f t="shared" si="43"/>
        <v>-0.111</v>
      </c>
      <c r="G81" s="39">
        <f t="shared" si="43"/>
        <v>-0.0532</v>
      </c>
      <c r="H81" s="40">
        <f t="shared" si="43"/>
        <v>0.0792</v>
      </c>
      <c r="I81" s="41"/>
      <c r="J81" s="42" t="str">
        <f>J43</f>
        <v>a5</v>
      </c>
      <c r="K81" s="39">
        <f aca="true" t="shared" si="44" ref="K81:Q81">-K43</f>
        <v>0.247</v>
      </c>
      <c r="L81" s="39">
        <f t="shared" si="44"/>
        <v>0.168</v>
      </c>
      <c r="M81" s="39">
        <f t="shared" si="44"/>
        <v>0.121</v>
      </c>
      <c r="N81" s="39">
        <f t="shared" si="44"/>
        <v>0.237</v>
      </c>
      <c r="O81" s="39">
        <f t="shared" si="44"/>
        <v>-0.0289</v>
      </c>
      <c r="P81" s="39">
        <f t="shared" si="44"/>
        <v>0.0371</v>
      </c>
      <c r="Q81" s="40">
        <f t="shared" si="44"/>
        <v>0.13</v>
      </c>
      <c r="S81" s="114">
        <f t="shared" si="35"/>
        <v>0.07925166666666666</v>
      </c>
      <c r="T81" s="114">
        <f t="shared" si="36"/>
        <v>0.16060886904734328</v>
      </c>
      <c r="U81" s="114"/>
      <c r="V81" s="114">
        <f t="shared" si="37"/>
        <v>0.1302</v>
      </c>
      <c r="W81" s="114">
        <f t="shared" si="38"/>
        <v>0.11003852052804053</v>
      </c>
    </row>
    <row r="82" spans="1:23" ht="12.75">
      <c r="A82" s="32" t="str">
        <f>A44</f>
        <v>a6</v>
      </c>
      <c r="B82" s="39">
        <f>B44</f>
        <v>0.000684</v>
      </c>
      <c r="C82" s="39">
        <f aca="true" t="shared" si="45" ref="C82:H82">C44</f>
        <v>0.0533</v>
      </c>
      <c r="D82" s="39">
        <f t="shared" si="45"/>
        <v>-0.0112</v>
      </c>
      <c r="E82" s="39">
        <f t="shared" si="45"/>
        <v>-0.0658</v>
      </c>
      <c r="F82" s="39">
        <f t="shared" si="45"/>
        <v>0.0333</v>
      </c>
      <c r="G82" s="39">
        <f t="shared" si="45"/>
        <v>-0.0706</v>
      </c>
      <c r="H82" s="40">
        <f t="shared" si="45"/>
        <v>-0.0101</v>
      </c>
      <c r="I82" s="41"/>
      <c r="J82" s="42" t="str">
        <f aca="true" t="shared" si="46" ref="J82:Q82">J44</f>
        <v>a6</v>
      </c>
      <c r="K82" s="39">
        <f t="shared" si="46"/>
        <v>-0.123</v>
      </c>
      <c r="L82" s="39">
        <f t="shared" si="46"/>
        <v>-0.102</v>
      </c>
      <c r="M82" s="39">
        <f t="shared" si="46"/>
        <v>-0.175</v>
      </c>
      <c r="N82" s="39">
        <f t="shared" si="46"/>
        <v>-0.221</v>
      </c>
      <c r="O82" s="39">
        <f t="shared" si="46"/>
        <v>-0.0342</v>
      </c>
      <c r="P82" s="39">
        <f t="shared" si="46"/>
        <v>-0.15</v>
      </c>
      <c r="Q82" s="40">
        <f t="shared" si="46"/>
        <v>-0.134</v>
      </c>
      <c r="S82" s="114">
        <f t="shared" si="35"/>
        <v>-0.010052666666666666</v>
      </c>
      <c r="T82" s="114">
        <f t="shared" si="36"/>
        <v>0.05056352680209982</v>
      </c>
      <c r="U82" s="114"/>
      <c r="V82" s="114">
        <f t="shared" si="37"/>
        <v>-0.1342</v>
      </c>
      <c r="W82" s="114">
        <f t="shared" si="38"/>
        <v>0.0642040497165093</v>
      </c>
    </row>
    <row r="83" spans="1:23" ht="12.75">
      <c r="A83" s="32" t="str">
        <f t="shared" si="30"/>
        <v>a7</v>
      </c>
      <c r="B83" s="39">
        <f aca="true" t="shared" si="47" ref="B83:H83">-B45</f>
        <v>0.0229</v>
      </c>
      <c r="C83" s="39">
        <f t="shared" si="47"/>
        <v>0.0103</v>
      </c>
      <c r="D83" s="39">
        <f t="shared" si="47"/>
        <v>-0.0169</v>
      </c>
      <c r="E83" s="39">
        <f t="shared" si="47"/>
        <v>-0.00603</v>
      </c>
      <c r="F83" s="39">
        <f t="shared" si="47"/>
        <v>-0.0617</v>
      </c>
      <c r="G83" s="39">
        <f t="shared" si="47"/>
        <v>0.0264</v>
      </c>
      <c r="H83" s="40">
        <f t="shared" si="47"/>
        <v>-0.0042</v>
      </c>
      <c r="I83" s="41"/>
      <c r="J83" s="42" t="str">
        <f>J45</f>
        <v>a7</v>
      </c>
      <c r="K83" s="39">
        <f aca="true" t="shared" si="48" ref="K83:Q83">-K45</f>
        <v>-0.0254</v>
      </c>
      <c r="L83" s="39">
        <f t="shared" si="48"/>
        <v>-0.0728</v>
      </c>
      <c r="M83" s="39">
        <f t="shared" si="48"/>
        <v>-0.0287</v>
      </c>
      <c r="N83" s="39">
        <f t="shared" si="48"/>
        <v>-0.0422</v>
      </c>
      <c r="O83" s="39">
        <f t="shared" si="48"/>
        <v>-0.0787</v>
      </c>
      <c r="P83" s="39">
        <f t="shared" si="48"/>
        <v>-0.0347</v>
      </c>
      <c r="Q83" s="40">
        <f t="shared" si="48"/>
        <v>-0.0473</v>
      </c>
      <c r="S83" s="114">
        <f t="shared" si="35"/>
        <v>-0.004171666666666666</v>
      </c>
      <c r="T83" s="114">
        <f t="shared" si="36"/>
        <v>0.03271667490235929</v>
      </c>
      <c r="U83" s="114"/>
      <c r="V83" s="114">
        <f t="shared" si="37"/>
        <v>-0.04708333333333334</v>
      </c>
      <c r="W83" s="114">
        <f t="shared" si="38"/>
        <v>0.02300551383183315</v>
      </c>
    </row>
    <row r="84" spans="1:23" ht="12.75">
      <c r="A84" s="32" t="str">
        <f>A46</f>
        <v>a8</v>
      </c>
      <c r="B84" s="39">
        <f>B46</f>
        <v>-0.0279</v>
      </c>
      <c r="C84" s="39">
        <f aca="true" t="shared" si="49" ref="C84:H84">C46</f>
        <v>0.0186</v>
      </c>
      <c r="D84" s="39">
        <f t="shared" si="49"/>
        <v>0.0197</v>
      </c>
      <c r="E84" s="39">
        <f t="shared" si="49"/>
        <v>-0.00139</v>
      </c>
      <c r="F84" s="39">
        <f t="shared" si="49"/>
        <v>0.0176</v>
      </c>
      <c r="G84" s="39">
        <f t="shared" si="49"/>
        <v>0.00626</v>
      </c>
      <c r="H84" s="40">
        <f t="shared" si="49"/>
        <v>0.00545</v>
      </c>
      <c r="I84" s="41"/>
      <c r="J84" s="42" t="str">
        <f aca="true" t="shared" si="50" ref="J84:Q84">J46</f>
        <v>a8</v>
      </c>
      <c r="K84" s="39">
        <f t="shared" si="50"/>
        <v>0.0605</v>
      </c>
      <c r="L84" s="39">
        <f t="shared" si="50"/>
        <v>0.0317</v>
      </c>
      <c r="M84" s="39">
        <f t="shared" si="50"/>
        <v>0.00437</v>
      </c>
      <c r="N84" s="39">
        <f t="shared" si="50"/>
        <v>0.0531</v>
      </c>
      <c r="O84" s="39">
        <f t="shared" si="50"/>
        <v>0.0434</v>
      </c>
      <c r="P84" s="39">
        <f t="shared" si="50"/>
        <v>0.0481</v>
      </c>
      <c r="Q84" s="40">
        <f t="shared" si="50"/>
        <v>0.0402</v>
      </c>
      <c r="S84" s="114">
        <f t="shared" si="35"/>
        <v>0.0054783333333333325</v>
      </c>
      <c r="T84" s="114">
        <f t="shared" si="36"/>
        <v>0.01834811643375599</v>
      </c>
      <c r="U84" s="114"/>
      <c r="V84" s="114">
        <f t="shared" si="37"/>
        <v>0.040195</v>
      </c>
      <c r="W84" s="114">
        <f t="shared" si="38"/>
        <v>0.020035911509087873</v>
      </c>
    </row>
    <row r="85" spans="1:23" ht="12.75">
      <c r="A85" s="32" t="str">
        <f t="shared" si="30"/>
        <v>a9</v>
      </c>
      <c r="B85" s="39">
        <f aca="true" t="shared" si="51" ref="B85:H85">-B47</f>
        <v>0.0254</v>
      </c>
      <c r="C85" s="39">
        <f t="shared" si="51"/>
        <v>0.00375</v>
      </c>
      <c r="D85" s="39">
        <f t="shared" si="51"/>
        <v>-0.0022</v>
      </c>
      <c r="E85" s="39">
        <f t="shared" si="51"/>
        <v>0.00992</v>
      </c>
      <c r="F85" s="39">
        <f t="shared" si="51"/>
        <v>-0.0249</v>
      </c>
      <c r="G85" s="39">
        <f t="shared" si="51"/>
        <v>-0.0271</v>
      </c>
      <c r="H85" s="40">
        <f t="shared" si="51"/>
        <v>-0.00257</v>
      </c>
      <c r="I85" s="41"/>
      <c r="J85" s="42" t="str">
        <f>J47</f>
        <v>a9</v>
      </c>
      <c r="K85" s="39">
        <f aca="true" t="shared" si="52" ref="K85:Q85">-K47</f>
        <v>0.0337</v>
      </c>
      <c r="L85" s="39">
        <f t="shared" si="52"/>
        <v>0.00541</v>
      </c>
      <c r="M85" s="39">
        <f t="shared" si="52"/>
        <v>-0.0189</v>
      </c>
      <c r="N85" s="39">
        <f t="shared" si="52"/>
        <v>0.0177</v>
      </c>
      <c r="O85" s="39">
        <f t="shared" si="52"/>
        <v>-0.0165</v>
      </c>
      <c r="P85" s="39">
        <f t="shared" si="52"/>
        <v>0.00924</v>
      </c>
      <c r="Q85" s="40">
        <f t="shared" si="52"/>
        <v>0.00495</v>
      </c>
      <c r="S85" s="114">
        <f t="shared" si="35"/>
        <v>-0.0025216666666666664</v>
      </c>
      <c r="T85" s="114">
        <f t="shared" si="36"/>
        <v>0.02038988025140576</v>
      </c>
      <c r="U85" s="114"/>
      <c r="V85" s="114">
        <f t="shared" si="37"/>
        <v>0.005108333333333333</v>
      </c>
      <c r="W85" s="114">
        <f t="shared" si="38"/>
        <v>0.02018175058478988</v>
      </c>
    </row>
    <row r="86" spans="1:23" ht="12.75">
      <c r="A86" s="32" t="str">
        <f>A48</f>
        <v>a10</v>
      </c>
      <c r="B86" s="39">
        <f>B48</f>
        <v>-0.0244</v>
      </c>
      <c r="C86" s="39">
        <f aca="true" t="shared" si="53" ref="C86:H86">C48</f>
        <v>0.00452</v>
      </c>
      <c r="D86" s="39">
        <f t="shared" si="53"/>
        <v>0.00804</v>
      </c>
      <c r="E86" s="39">
        <f t="shared" si="53"/>
        <v>-0.0115</v>
      </c>
      <c r="F86" s="39">
        <f t="shared" si="53"/>
        <v>0.0397</v>
      </c>
      <c r="G86" s="39">
        <f t="shared" si="53"/>
        <v>-0.0163</v>
      </c>
      <c r="H86" s="40">
        <f t="shared" si="53"/>
        <v>0</v>
      </c>
      <c r="I86" s="41"/>
      <c r="J86" s="42" t="str">
        <f aca="true" t="shared" si="54" ref="J86:Q86">J48</f>
        <v>a10</v>
      </c>
      <c r="K86" s="39">
        <f t="shared" si="54"/>
        <v>0.00102</v>
      </c>
      <c r="L86" s="39">
        <f t="shared" si="54"/>
        <v>0.00121</v>
      </c>
      <c r="M86" s="39">
        <f t="shared" si="54"/>
        <v>-0.0496</v>
      </c>
      <c r="N86" s="39">
        <f t="shared" si="54"/>
        <v>0.0126</v>
      </c>
      <c r="O86" s="39">
        <f t="shared" si="54"/>
        <v>0.00258</v>
      </c>
      <c r="P86" s="39">
        <f t="shared" si="54"/>
        <v>0.0321</v>
      </c>
      <c r="Q86" s="40">
        <f t="shared" si="54"/>
        <v>0</v>
      </c>
      <c r="S86" s="114">
        <f t="shared" si="35"/>
        <v>1.000000000000017E-05</v>
      </c>
      <c r="T86" s="114">
        <f t="shared" si="36"/>
        <v>0.02304109980013975</v>
      </c>
      <c r="U86" s="114"/>
      <c r="V86" s="114">
        <f t="shared" si="37"/>
        <v>-1.4999999999999966E-05</v>
      </c>
      <c r="W86" s="114">
        <f t="shared" si="38"/>
        <v>0.027049915156983392</v>
      </c>
    </row>
    <row r="87" spans="1:23" ht="12.75">
      <c r="A87" s="32" t="str">
        <f t="shared" si="30"/>
        <v>a11</v>
      </c>
      <c r="B87" s="39">
        <f aca="true" t="shared" si="55" ref="B87:H87">-B49</f>
        <v>0.0134</v>
      </c>
      <c r="C87" s="39">
        <f t="shared" si="55"/>
        <v>-0.00246</v>
      </c>
      <c r="D87" s="39">
        <f t="shared" si="55"/>
        <v>-0.00115</v>
      </c>
      <c r="E87" s="39">
        <f t="shared" si="55"/>
        <v>0.0159</v>
      </c>
      <c r="F87" s="39">
        <f t="shared" si="55"/>
        <v>0.00179</v>
      </c>
      <c r="G87" s="39">
        <f t="shared" si="55"/>
        <v>0.000334</v>
      </c>
      <c r="H87" s="40">
        <f t="shared" si="55"/>
        <v>0.00457</v>
      </c>
      <c r="I87" s="41"/>
      <c r="J87" s="42" t="str">
        <f>J49</f>
        <v>a11</v>
      </c>
      <c r="K87" s="39">
        <f aca="true" t="shared" si="56" ref="K87:Q87">-K49</f>
        <v>0.00681</v>
      </c>
      <c r="L87" s="39">
        <f t="shared" si="56"/>
        <v>-0.0021</v>
      </c>
      <c r="M87" s="39">
        <f t="shared" si="56"/>
        <v>0.00295</v>
      </c>
      <c r="N87" s="39">
        <f t="shared" si="56"/>
        <v>0.00532</v>
      </c>
      <c r="O87" s="39">
        <f t="shared" si="56"/>
        <v>0.00679</v>
      </c>
      <c r="P87" s="39">
        <f t="shared" si="56"/>
        <v>0.0113</v>
      </c>
      <c r="Q87" s="40">
        <f t="shared" si="56"/>
        <v>0.00488</v>
      </c>
      <c r="S87" s="114">
        <f t="shared" si="35"/>
        <v>0.004635666666666667</v>
      </c>
      <c r="T87" s="114">
        <f t="shared" si="36"/>
        <v>0.007926201149773243</v>
      </c>
      <c r="U87" s="114"/>
      <c r="V87" s="114">
        <f t="shared" si="37"/>
        <v>0.005178333333333333</v>
      </c>
      <c r="W87" s="114">
        <f t="shared" si="38"/>
        <v>0.0044876337491674455</v>
      </c>
    </row>
    <row r="88" spans="1:23" ht="12.75">
      <c r="A88" s="32" t="str">
        <f>A50</f>
        <v>a12</v>
      </c>
      <c r="B88" s="39">
        <f>B50</f>
        <v>-0.00322</v>
      </c>
      <c r="C88" s="39">
        <f aca="true" t="shared" si="57" ref="C88:H88">C50</f>
        <v>-0.000207</v>
      </c>
      <c r="D88" s="39">
        <f t="shared" si="57"/>
        <v>-0.000167</v>
      </c>
      <c r="E88" s="39">
        <f t="shared" si="57"/>
        <v>-0.00485</v>
      </c>
      <c r="F88" s="39">
        <f t="shared" si="57"/>
        <v>0.00332</v>
      </c>
      <c r="G88" s="39">
        <f t="shared" si="57"/>
        <v>-0.00575</v>
      </c>
      <c r="H88" s="40">
        <f t="shared" si="57"/>
        <v>-0.00181</v>
      </c>
      <c r="I88" s="41"/>
      <c r="J88" s="42" t="str">
        <f aca="true" t="shared" si="58" ref="J88:Q88">J50</f>
        <v>a12</v>
      </c>
      <c r="K88" s="39">
        <f t="shared" si="58"/>
        <v>-0.0029</v>
      </c>
      <c r="L88" s="39">
        <f t="shared" si="58"/>
        <v>-0.0019</v>
      </c>
      <c r="M88" s="39">
        <f t="shared" si="58"/>
        <v>-0.00771</v>
      </c>
      <c r="N88" s="39">
        <f t="shared" si="58"/>
        <v>-0.00405</v>
      </c>
      <c r="O88" s="39">
        <f t="shared" si="58"/>
        <v>0.00361</v>
      </c>
      <c r="P88" s="39">
        <f t="shared" si="58"/>
        <v>-0.0026</v>
      </c>
      <c r="Q88" s="40">
        <f t="shared" si="58"/>
        <v>-0.00259</v>
      </c>
      <c r="S88" s="114">
        <f t="shared" si="35"/>
        <v>-0.0018123333333333333</v>
      </c>
      <c r="T88" s="114">
        <f t="shared" si="36"/>
        <v>0.0034158227510611068</v>
      </c>
      <c r="U88" s="114"/>
      <c r="V88" s="114">
        <f t="shared" si="37"/>
        <v>-0.002591666666666666</v>
      </c>
      <c r="W88" s="114">
        <f t="shared" si="38"/>
        <v>0.0036703755484509574</v>
      </c>
    </row>
    <row r="89" spans="1:23" ht="12.75">
      <c r="A89" s="32" t="str">
        <f t="shared" si="30"/>
        <v>a13</v>
      </c>
      <c r="B89" s="39">
        <f aca="true" t="shared" si="59" ref="B89:H89">-B51</f>
        <v>0.00594</v>
      </c>
      <c r="C89" s="39">
        <f t="shared" si="59"/>
        <v>0.00505</v>
      </c>
      <c r="D89" s="39">
        <f t="shared" si="59"/>
        <v>0.00223</v>
      </c>
      <c r="E89" s="39">
        <f t="shared" si="59"/>
        <v>0.00627</v>
      </c>
      <c r="F89" s="39">
        <f t="shared" si="59"/>
        <v>-0.00121</v>
      </c>
      <c r="G89" s="39">
        <f t="shared" si="59"/>
        <v>-0.00326</v>
      </c>
      <c r="H89" s="40">
        <f t="shared" si="59"/>
        <v>0.0025</v>
      </c>
      <c r="I89" s="41"/>
      <c r="J89" s="42" t="str">
        <f>J51</f>
        <v>a13</v>
      </c>
      <c r="K89" s="39">
        <f aca="true" t="shared" si="60" ref="K89:Q89">-K51</f>
        <v>0.00882</v>
      </c>
      <c r="L89" s="39">
        <f t="shared" si="60"/>
        <v>0.00498</v>
      </c>
      <c r="M89" s="39">
        <f t="shared" si="60"/>
        <v>0.00223</v>
      </c>
      <c r="N89" s="39">
        <f t="shared" si="60"/>
        <v>0.00601</v>
      </c>
      <c r="O89" s="39">
        <f t="shared" si="60"/>
        <v>0.00562</v>
      </c>
      <c r="P89" s="39">
        <f t="shared" si="60"/>
        <v>0.00441</v>
      </c>
      <c r="Q89" s="40">
        <f t="shared" si="60"/>
        <v>0.00532</v>
      </c>
      <c r="S89" s="114">
        <f t="shared" si="35"/>
        <v>0.0025033333333333335</v>
      </c>
      <c r="T89" s="114">
        <f t="shared" si="36"/>
        <v>0.003989073409535937</v>
      </c>
      <c r="U89" s="114"/>
      <c r="V89" s="114">
        <f t="shared" si="37"/>
        <v>0.005344999999999999</v>
      </c>
      <c r="W89" s="114">
        <f t="shared" si="38"/>
        <v>0.0021588955509704495</v>
      </c>
    </row>
    <row r="90" spans="1:23" ht="12.75">
      <c r="A90" s="32" t="str">
        <f>A52</f>
        <v>a14</v>
      </c>
      <c r="B90" s="39">
        <f>B52</f>
        <v>-0.012</v>
      </c>
      <c r="C90" s="39">
        <f aca="true" t="shared" si="61" ref="C90:H90">C52</f>
        <v>-0.0104</v>
      </c>
      <c r="D90" s="39">
        <f t="shared" si="61"/>
        <v>-0.00881</v>
      </c>
      <c r="E90" s="39">
        <f t="shared" si="61"/>
        <v>-0.00984</v>
      </c>
      <c r="F90" s="39">
        <f t="shared" si="61"/>
        <v>-0.00819</v>
      </c>
      <c r="G90" s="39">
        <f t="shared" si="61"/>
        <v>-0.0114</v>
      </c>
      <c r="H90" s="40">
        <f t="shared" si="61"/>
        <v>-0.0101</v>
      </c>
      <c r="I90" s="41"/>
      <c r="J90" s="42" t="str">
        <f aca="true" t="shared" si="62" ref="J90:Q90">J52</f>
        <v>a14</v>
      </c>
      <c r="K90" s="39">
        <f t="shared" si="62"/>
        <v>-0.0109</v>
      </c>
      <c r="L90" s="39">
        <f t="shared" si="62"/>
        <v>-0.0108</v>
      </c>
      <c r="M90" s="39">
        <f t="shared" si="62"/>
        <v>-0.0165</v>
      </c>
      <c r="N90" s="39">
        <f t="shared" si="62"/>
        <v>-0.011</v>
      </c>
      <c r="O90" s="39">
        <f t="shared" si="62"/>
        <v>-0.0126</v>
      </c>
      <c r="P90" s="39">
        <f t="shared" si="62"/>
        <v>-0.0104</v>
      </c>
      <c r="Q90" s="40">
        <f t="shared" si="62"/>
        <v>-0.012</v>
      </c>
      <c r="S90" s="114">
        <f t="shared" si="35"/>
        <v>-0.010106666666666668</v>
      </c>
      <c r="T90" s="114">
        <f t="shared" si="36"/>
        <v>0.001467619387534323</v>
      </c>
      <c r="U90" s="114"/>
      <c r="V90" s="114">
        <f t="shared" si="37"/>
        <v>-0.012033333333333332</v>
      </c>
      <c r="W90" s="114">
        <f t="shared" si="38"/>
        <v>0.002315743221228709</v>
      </c>
    </row>
    <row r="91" spans="1:23" ht="12.75">
      <c r="A91" s="32" t="str">
        <f t="shared" si="30"/>
        <v>a15</v>
      </c>
      <c r="B91" s="39">
        <f aca="true" t="shared" si="63" ref="B91:H91">-B53</f>
        <v>-0.00451</v>
      </c>
      <c r="C91" s="39">
        <f t="shared" si="63"/>
        <v>-0.00757</v>
      </c>
      <c r="D91" s="39">
        <f t="shared" si="63"/>
        <v>-0.00407</v>
      </c>
      <c r="E91" s="39">
        <f t="shared" si="63"/>
        <v>-0.00592</v>
      </c>
      <c r="F91" s="39">
        <f t="shared" si="63"/>
        <v>-0.00565</v>
      </c>
      <c r="G91" s="39">
        <f t="shared" si="63"/>
        <v>-0.00427</v>
      </c>
      <c r="H91" s="40">
        <f t="shared" si="63"/>
        <v>-0.00533</v>
      </c>
      <c r="I91" s="41"/>
      <c r="J91" s="42" t="str">
        <f>J53</f>
        <v>a15</v>
      </c>
      <c r="K91" s="39">
        <f aca="true" t="shared" si="64" ref="K91:Q91">-K53</f>
        <v>-0.00677</v>
      </c>
      <c r="L91" s="39">
        <f t="shared" si="64"/>
        <v>-0.00788</v>
      </c>
      <c r="M91" s="39">
        <f t="shared" si="64"/>
        <v>-0.00951</v>
      </c>
      <c r="N91" s="39">
        <f t="shared" si="64"/>
        <v>-0.00728</v>
      </c>
      <c r="O91" s="39">
        <f t="shared" si="64"/>
        <v>-0.0124</v>
      </c>
      <c r="P91" s="39">
        <f t="shared" si="64"/>
        <v>-0.00445</v>
      </c>
      <c r="Q91" s="40">
        <f t="shared" si="64"/>
        <v>-0.00808</v>
      </c>
      <c r="S91" s="114">
        <f t="shared" si="35"/>
        <v>-0.005331666666666666</v>
      </c>
      <c r="T91" s="114">
        <f t="shared" si="36"/>
        <v>0.0013305399906303715</v>
      </c>
      <c r="U91" s="114"/>
      <c r="V91" s="114">
        <f t="shared" si="37"/>
        <v>-0.008048333333333334</v>
      </c>
      <c r="W91" s="114">
        <f t="shared" si="38"/>
        <v>0.002693484112941199</v>
      </c>
    </row>
    <row r="92" spans="1:17" ht="12.75">
      <c r="A92" s="32" t="str">
        <f>A54</f>
        <v>a16</v>
      </c>
      <c r="B92" s="20"/>
      <c r="C92" s="20"/>
      <c r="D92" s="20"/>
      <c r="E92" s="20"/>
      <c r="F92" s="20"/>
      <c r="G92" s="20"/>
      <c r="H92" s="40"/>
      <c r="I92" s="41"/>
      <c r="J92" s="42" t="str">
        <f>J54</f>
        <v>a16</v>
      </c>
      <c r="K92" s="20"/>
      <c r="L92" s="20"/>
      <c r="M92" s="20"/>
      <c r="N92" s="20"/>
      <c r="O92" s="20"/>
      <c r="P92" s="20"/>
      <c r="Q92" s="40"/>
    </row>
    <row r="93" spans="1:17" ht="13.5" thickBot="1">
      <c r="A93" s="43" t="str">
        <f t="shared" si="30"/>
        <v>a17</v>
      </c>
      <c r="B93" s="20"/>
      <c r="C93" s="20"/>
      <c r="D93" s="20"/>
      <c r="E93" s="20"/>
      <c r="F93" s="20"/>
      <c r="G93" s="20"/>
      <c r="H93" s="40"/>
      <c r="I93" s="41"/>
      <c r="J93" s="45" t="str">
        <f>J55</f>
        <v>a17</v>
      </c>
      <c r="K93" s="20"/>
      <c r="L93" s="20"/>
      <c r="M93" s="20"/>
      <c r="N93" s="20"/>
      <c r="O93" s="20"/>
      <c r="P93" s="20"/>
      <c r="Q93" s="44"/>
    </row>
  </sheetData>
  <mergeCells count="102">
    <mergeCell ref="S19:T19"/>
    <mergeCell ref="V19:W19"/>
    <mergeCell ref="C4:E4"/>
    <mergeCell ref="I2:K2"/>
    <mergeCell ref="F2:H2"/>
    <mergeCell ref="C3:K3"/>
    <mergeCell ref="F4:H4"/>
    <mergeCell ref="I4:K4"/>
    <mergeCell ref="M9:N9"/>
    <mergeCell ref="M10:N10"/>
    <mergeCell ref="A1:B1"/>
    <mergeCell ref="A2:B2"/>
    <mergeCell ref="A4:B4"/>
    <mergeCell ref="A3:B3"/>
    <mergeCell ref="M4:O4"/>
    <mergeCell ref="M5:O5"/>
    <mergeCell ref="C1:K1"/>
    <mergeCell ref="C2:E2"/>
    <mergeCell ref="I5:K5"/>
    <mergeCell ref="C5:E5"/>
    <mergeCell ref="F5:H5"/>
    <mergeCell ref="C16:E16"/>
    <mergeCell ref="C6:E6"/>
    <mergeCell ref="P4:R4"/>
    <mergeCell ref="P5:R5"/>
    <mergeCell ref="F16:H16"/>
    <mergeCell ref="I16:K16"/>
    <mergeCell ref="M8:W8"/>
    <mergeCell ref="R9:T9"/>
    <mergeCell ref="U9:W9"/>
    <mergeCell ref="O9:Q9"/>
    <mergeCell ref="A16:B16"/>
    <mergeCell ref="A14:B14"/>
    <mergeCell ref="A15:B15"/>
    <mergeCell ref="A12:B12"/>
    <mergeCell ref="I15:K15"/>
    <mergeCell ref="A6:B6"/>
    <mergeCell ref="A5:B5"/>
    <mergeCell ref="A13:B13"/>
    <mergeCell ref="A11:B11"/>
    <mergeCell ref="F13:H13"/>
    <mergeCell ref="C14:E14"/>
    <mergeCell ref="C15:E15"/>
    <mergeCell ref="F15:H15"/>
    <mergeCell ref="F14:H14"/>
    <mergeCell ref="U14:W14"/>
    <mergeCell ref="I6:K6"/>
    <mergeCell ref="I14:K14"/>
    <mergeCell ref="I12:K12"/>
    <mergeCell ref="I13:K13"/>
    <mergeCell ref="I10:K10"/>
    <mergeCell ref="O10:Q10"/>
    <mergeCell ref="R10:T10"/>
    <mergeCell ref="M14:N14"/>
    <mergeCell ref="A10:B10"/>
    <mergeCell ref="O14:Q14"/>
    <mergeCell ref="R14:T14"/>
    <mergeCell ref="M15:N15"/>
    <mergeCell ref="C12:E12"/>
    <mergeCell ref="C13:E13"/>
    <mergeCell ref="M12:N12"/>
    <mergeCell ref="O12:Q12"/>
    <mergeCell ref="R12:T12"/>
    <mergeCell ref="F12:H12"/>
    <mergeCell ref="F6:H6"/>
    <mergeCell ref="A8:K8"/>
    <mergeCell ref="A9:B9"/>
    <mergeCell ref="C9:E9"/>
    <mergeCell ref="F9:H9"/>
    <mergeCell ref="I9:K9"/>
    <mergeCell ref="I11:K11"/>
    <mergeCell ref="C10:E10"/>
    <mergeCell ref="U10:W10"/>
    <mergeCell ref="M11:N11"/>
    <mergeCell ref="O11:Q11"/>
    <mergeCell ref="R11:T11"/>
    <mergeCell ref="U11:W11"/>
    <mergeCell ref="F10:H10"/>
    <mergeCell ref="C11:E11"/>
    <mergeCell ref="F11:H11"/>
    <mergeCell ref="U12:W12"/>
    <mergeCell ref="M13:N13"/>
    <mergeCell ref="O13:Q13"/>
    <mergeCell ref="R13:T13"/>
    <mergeCell ref="U13:W13"/>
    <mergeCell ref="M16:N16"/>
    <mergeCell ref="O16:Q16"/>
    <mergeCell ref="R16:T16"/>
    <mergeCell ref="U16:W16"/>
    <mergeCell ref="R17:T17"/>
    <mergeCell ref="U17:W17"/>
    <mergeCell ref="O15:Q15"/>
    <mergeCell ref="R15:T15"/>
    <mergeCell ref="U15:W15"/>
    <mergeCell ref="A18:H18"/>
    <mergeCell ref="J18:Q18"/>
    <mergeCell ref="M17:N17"/>
    <mergeCell ref="O17:Q17"/>
    <mergeCell ref="C17:E17"/>
    <mergeCell ref="A17:B17"/>
    <mergeCell ref="F17:H17"/>
    <mergeCell ref="I17:K17"/>
  </mergeCells>
  <printOptions/>
  <pageMargins left="0.75" right="0.75" top="1" bottom="1" header="0.5" footer="0.5"/>
  <pageSetup fitToHeight="1" fitToWidth="1" horizontalDpi="300" verticalDpi="300" orientation="landscape" paperSize="9" scale="2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C79"/>
  <sheetViews>
    <sheetView tabSelected="1" zoomScale="75" zoomScaleNormal="75" workbookViewId="0" topLeftCell="B1">
      <selection activeCell="C46" sqref="C46:G46"/>
    </sheetView>
  </sheetViews>
  <sheetFormatPr defaultColWidth="9.140625" defaultRowHeight="12.75"/>
  <cols>
    <col min="1" max="1" width="4.00390625" style="118" customWidth="1"/>
    <col min="2" max="7" width="8.7109375" style="118" customWidth="1"/>
    <col min="8" max="8" width="4.28125" style="118" customWidth="1"/>
    <col min="9" max="13" width="8.7109375" style="118" customWidth="1"/>
    <col min="14" max="14" width="10.8515625" style="118" customWidth="1"/>
    <col min="15" max="15" width="8.7109375" style="118" customWidth="1"/>
    <col min="16" max="16" width="11.421875" style="118" customWidth="1"/>
    <col min="17" max="17" width="10.57421875" style="118" customWidth="1"/>
    <col min="18" max="18" width="6.421875" style="118" customWidth="1"/>
    <col min="19" max="23" width="15.57421875" style="118" customWidth="1"/>
    <col min="24" max="29" width="9.140625" style="54" customWidth="1"/>
    <col min="30" max="16384" width="9.140625" style="118" customWidth="1"/>
  </cols>
  <sheetData>
    <row r="1" spans="1:23" ht="15.75">
      <c r="A1" s="116"/>
      <c r="B1" s="247" t="s">
        <v>21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9"/>
      <c r="O1" s="115"/>
      <c r="P1" s="115"/>
      <c r="Q1" s="115"/>
      <c r="R1" s="115"/>
      <c r="S1" s="115"/>
      <c r="T1" s="115"/>
      <c r="U1" s="115"/>
      <c r="V1" s="115"/>
      <c r="W1" s="115"/>
    </row>
    <row r="2" spans="2:23" ht="12.75">
      <c r="B2" s="254" t="s">
        <v>134</v>
      </c>
      <c r="C2" s="255"/>
      <c r="D2" s="255"/>
      <c r="E2" s="255"/>
      <c r="F2" s="255"/>
      <c r="G2" s="256"/>
      <c r="I2" s="254" t="s">
        <v>135</v>
      </c>
      <c r="J2" s="255"/>
      <c r="K2" s="255"/>
      <c r="L2" s="255"/>
      <c r="M2" s="255"/>
      <c r="N2" s="256"/>
      <c r="O2" s="105"/>
      <c r="P2" s="105" t="s">
        <v>136</v>
      </c>
      <c r="Q2" s="105"/>
      <c r="R2" s="105"/>
      <c r="S2" s="105"/>
      <c r="T2" s="105"/>
      <c r="U2" s="105"/>
      <c r="V2" s="105"/>
      <c r="W2" s="105"/>
    </row>
    <row r="3" spans="1:23" ht="12.75">
      <c r="A3" s="119"/>
      <c r="B3" s="120" t="s">
        <v>128</v>
      </c>
      <c r="C3" s="120" t="s">
        <v>129</v>
      </c>
      <c r="D3" s="120" t="s">
        <v>130</v>
      </c>
      <c r="E3" s="120" t="s">
        <v>131</v>
      </c>
      <c r="F3" s="120" t="s">
        <v>132</v>
      </c>
      <c r="G3" s="121" t="s">
        <v>133</v>
      </c>
      <c r="I3" s="122" t="s">
        <v>128</v>
      </c>
      <c r="J3" s="120" t="s">
        <v>129</v>
      </c>
      <c r="K3" s="120" t="s">
        <v>130</v>
      </c>
      <c r="L3" s="120" t="s">
        <v>131</v>
      </c>
      <c r="M3" s="120" t="s">
        <v>132</v>
      </c>
      <c r="N3" s="121" t="s">
        <v>133</v>
      </c>
      <c r="O3" s="105"/>
      <c r="P3" s="105"/>
      <c r="Q3" s="105"/>
      <c r="R3" s="105"/>
      <c r="S3" s="123" t="str">
        <f>CONCATENATE(J3,"-",I3)</f>
        <v>0_bar-Pre_Coll</v>
      </c>
      <c r="T3" s="124" t="str">
        <f>CONCATENATE(K3,"-",J3)</f>
        <v>200_bar-0_bar</v>
      </c>
      <c r="U3" s="124" t="str">
        <f>CONCATENATE(L3,"-",K3)</f>
        <v>400_bar-200_bar</v>
      </c>
      <c r="V3" s="124" t="str">
        <f>CONCATENATE(M3,"-",L3)</f>
        <v>600_bar-400_bar</v>
      </c>
      <c r="W3" s="125" t="str">
        <f>CONCATENATE(N3,"-",M3)</f>
        <v>SB_0_bar-600_bar</v>
      </c>
    </row>
    <row r="4" spans="1:29" ht="12.75">
      <c r="A4" s="126" t="str">
        <f>A44</f>
        <v>b1</v>
      </c>
      <c r="B4" s="150">
        <f>Pre_Coll!S22</f>
        <v>10000</v>
      </c>
      <c r="C4" s="150">
        <f>0_bar!S22</f>
        <v>10000</v>
      </c>
      <c r="D4" s="150">
        <f>'200_bar'!S22</f>
        <v>10000</v>
      </c>
      <c r="E4" s="150">
        <f>'400_bar'!S22</f>
        <v>10000</v>
      </c>
      <c r="F4" s="150">
        <f>'600_bar'!S22</f>
        <v>10000</v>
      </c>
      <c r="G4" s="151">
        <f>SB_0_bar!S22</f>
        <v>10000</v>
      </c>
      <c r="H4" s="119" t="s">
        <v>71</v>
      </c>
      <c r="I4" s="150">
        <f>Pre_Coll!T22</f>
        <v>0</v>
      </c>
      <c r="J4" s="150">
        <f>0_bar!T22</f>
        <v>0</v>
      </c>
      <c r="K4" s="150">
        <f>'200_bar'!T22</f>
        <v>0</v>
      </c>
      <c r="L4" s="150">
        <f>'400_bar'!T22:T22</f>
        <v>0</v>
      </c>
      <c r="M4" s="150">
        <f>'600_bar'!T22</f>
        <v>0</v>
      </c>
      <c r="N4" s="151">
        <f>SB_0_bar!T22</f>
        <v>0</v>
      </c>
      <c r="O4" s="105"/>
      <c r="P4" s="105"/>
      <c r="Q4" s="105"/>
      <c r="R4" s="119" t="s">
        <v>71</v>
      </c>
      <c r="S4" s="156"/>
      <c r="T4" s="150"/>
      <c r="U4" s="150"/>
      <c r="V4" s="150"/>
      <c r="W4" s="151"/>
      <c r="X4" s="152"/>
      <c r="Y4" s="152"/>
      <c r="Z4" s="152"/>
      <c r="AA4" s="152"/>
      <c r="AB4" s="152"/>
      <c r="AC4" s="152"/>
    </row>
    <row r="5" spans="1:29" ht="12.75">
      <c r="A5" s="127" t="str">
        <f>Pre_Coll!J23</f>
        <v>b2</v>
      </c>
      <c r="B5" s="152">
        <f>Pre_Coll!S23</f>
        <v>-1.2598513</v>
      </c>
      <c r="C5" s="152">
        <f>0_bar!S23</f>
        <v>-4.241666666666667</v>
      </c>
      <c r="D5" s="152">
        <f>'200_bar'!S23</f>
        <v>-3.2950000000000004</v>
      </c>
      <c r="E5" s="152">
        <f>'400_bar'!S23</f>
        <v>-2.921666666666667</v>
      </c>
      <c r="F5" s="152">
        <f>'600_bar'!S23</f>
        <v>-1.5758333333333334</v>
      </c>
      <c r="G5" s="153">
        <f>SB_0_bar!S23</f>
        <v>-3.4683333333333337</v>
      </c>
      <c r="H5" s="129" t="s">
        <v>72</v>
      </c>
      <c r="I5" s="152">
        <f>Pre_Coll!T23</f>
        <v>0.554831351737618</v>
      </c>
      <c r="J5" s="152">
        <f>0_bar!T23</f>
        <v>1.0101369544109668</v>
      </c>
      <c r="K5" s="152">
        <f>'200_bar'!T23</f>
        <v>1.1401359568051497</v>
      </c>
      <c r="L5" s="152">
        <f>'400_bar'!T23:T23</f>
        <v>1.146549897155229</v>
      </c>
      <c r="M5" s="152">
        <f>'600_bar'!T23</f>
        <v>1.0469033225024489</v>
      </c>
      <c r="N5" s="153">
        <f>SB_0_bar!T23</f>
        <v>1.091208809837358</v>
      </c>
      <c r="O5" s="130"/>
      <c r="P5" s="131">
        <v>0.46</v>
      </c>
      <c r="Q5" s="132"/>
      <c r="R5" s="129" t="s">
        <v>72</v>
      </c>
      <c r="S5" s="157">
        <f aca="true" t="shared" si="0" ref="S5:S18">C5-B5</f>
        <v>-2.981815366666667</v>
      </c>
      <c r="T5" s="152">
        <f aca="true" t="shared" si="1" ref="T5:T18">D5-C5</f>
        <v>0.9466666666666668</v>
      </c>
      <c r="U5" s="152">
        <f aca="true" t="shared" si="2" ref="U5:U18">E5-D5</f>
        <v>0.3733333333333335</v>
      </c>
      <c r="V5" s="152">
        <f aca="true" t="shared" si="3" ref="V5:V18">F5-E5</f>
        <v>1.3458333333333334</v>
      </c>
      <c r="W5" s="153">
        <f aca="true" t="shared" si="4" ref="W5:W18">G5-F5</f>
        <v>-1.8925000000000003</v>
      </c>
      <c r="X5" s="152"/>
      <c r="Y5" s="152"/>
      <c r="Z5" s="152"/>
      <c r="AA5" s="152"/>
      <c r="AB5" s="152"/>
      <c r="AC5" s="152"/>
    </row>
    <row r="6" spans="1:29" ht="12.75">
      <c r="A6" s="127" t="str">
        <f>Pre_Coll!J24</f>
        <v>b3</v>
      </c>
      <c r="B6" s="152">
        <f>Pre_Coll!S24</f>
        <v>0.3359134816666667</v>
      </c>
      <c r="C6" s="152">
        <f>0_bar!S24</f>
        <v>-8.461666666666668</v>
      </c>
      <c r="D6" s="152">
        <f>'200_bar'!S24</f>
        <v>-10.799999999999999</v>
      </c>
      <c r="E6" s="152">
        <f>'400_bar'!S24</f>
        <v>-13.366666666666667</v>
      </c>
      <c r="F6" s="152">
        <f>'600_bar'!S24</f>
        <v>-14.4</v>
      </c>
      <c r="G6" s="153">
        <f>SB_0_bar!S24</f>
        <v>-11.933333333333335</v>
      </c>
      <c r="H6" s="129" t="s">
        <v>73</v>
      </c>
      <c r="I6" s="152">
        <f>Pre_Coll!T24</f>
        <v>0.487851228022397</v>
      </c>
      <c r="J6" s="152">
        <f>0_bar!T24</f>
        <v>0.6488579711051361</v>
      </c>
      <c r="K6" s="152">
        <f>'200_bar'!T24</f>
        <v>0.5932958789676516</v>
      </c>
      <c r="L6" s="152">
        <f>'400_bar'!T24:T24</f>
        <v>0.5006662228138283</v>
      </c>
      <c r="M6" s="152">
        <f>'600_bar'!T24</f>
        <v>0.5291502622128923</v>
      </c>
      <c r="N6" s="153">
        <f>SB_0_bar!T24</f>
        <v>0.4926120853842584</v>
      </c>
      <c r="O6" s="130"/>
      <c r="P6" s="135">
        <v>0.66</v>
      </c>
      <c r="Q6" s="132"/>
      <c r="R6" s="129" t="s">
        <v>73</v>
      </c>
      <c r="S6" s="157">
        <f t="shared" si="0"/>
        <v>-8.797580148333335</v>
      </c>
      <c r="T6" s="152">
        <f t="shared" si="1"/>
        <v>-2.338333333333331</v>
      </c>
      <c r="U6" s="152">
        <f t="shared" si="2"/>
        <v>-2.566666666666668</v>
      </c>
      <c r="V6" s="152">
        <f t="shared" si="3"/>
        <v>-1.0333333333333332</v>
      </c>
      <c r="W6" s="153">
        <f t="shared" si="4"/>
        <v>2.466666666666665</v>
      </c>
      <c r="X6" s="152"/>
      <c r="Y6" s="152"/>
      <c r="Z6" s="152"/>
      <c r="AA6" s="152"/>
      <c r="AB6" s="152"/>
      <c r="AC6" s="152"/>
    </row>
    <row r="7" spans="1:29" ht="12.75">
      <c r="A7" s="127" t="str">
        <f>Pre_Coll!J25</f>
        <v>b4</v>
      </c>
      <c r="B7" s="152">
        <f>Pre_Coll!S25</f>
        <v>-0.29998826666666667</v>
      </c>
      <c r="C7" s="152">
        <f>0_bar!S25</f>
        <v>-0.3193333333333333</v>
      </c>
      <c r="D7" s="152">
        <f>'200_bar'!S25</f>
        <v>0.07175833333333333</v>
      </c>
      <c r="E7" s="152">
        <f>'400_bar'!S25</f>
        <v>0.11726500000000001</v>
      </c>
      <c r="F7" s="152">
        <f>'600_bar'!S25</f>
        <v>0.2111166666666667</v>
      </c>
      <c r="G7" s="153">
        <f>SB_0_bar!S25</f>
        <v>-0.1424</v>
      </c>
      <c r="H7" s="129" t="s">
        <v>74</v>
      </c>
      <c r="I7" s="152">
        <f>Pre_Coll!T25</f>
        <v>0.145290658065626</v>
      </c>
      <c r="J7" s="152">
        <f>0_bar!T25</f>
        <v>0.09245467357936359</v>
      </c>
      <c r="K7" s="152">
        <f>'200_bar'!T25</f>
        <v>0.12357871344477846</v>
      </c>
      <c r="L7" s="152">
        <f>'400_bar'!T25:T25</f>
        <v>0.10037861599962414</v>
      </c>
      <c r="M7" s="152">
        <f>'600_bar'!T25</f>
        <v>0.08917377230254779</v>
      </c>
      <c r="N7" s="153">
        <f>SB_0_bar!T25</f>
        <v>0.06062870607228889</v>
      </c>
      <c r="O7" s="130"/>
      <c r="P7" s="135">
        <v>0.09</v>
      </c>
      <c r="Q7" s="132"/>
      <c r="R7" s="129" t="s">
        <v>74</v>
      </c>
      <c r="S7" s="157">
        <f t="shared" si="0"/>
        <v>-0.019345066666666633</v>
      </c>
      <c r="T7" s="152">
        <f t="shared" si="1"/>
        <v>0.3910916666666666</v>
      </c>
      <c r="U7" s="152">
        <f t="shared" si="2"/>
        <v>0.04550666666666668</v>
      </c>
      <c r="V7" s="152">
        <f t="shared" si="3"/>
        <v>0.0938516666666667</v>
      </c>
      <c r="W7" s="153">
        <f t="shared" si="4"/>
        <v>-0.3535166666666667</v>
      </c>
      <c r="X7" s="152"/>
      <c r="Y7" s="152"/>
      <c r="Z7" s="152"/>
      <c r="AA7" s="152"/>
      <c r="AB7" s="152"/>
      <c r="AC7" s="152"/>
    </row>
    <row r="8" spans="1:29" ht="12.75">
      <c r="A8" s="127" t="str">
        <f>Pre_Coll!J26</f>
        <v>b5</v>
      </c>
      <c r="B8" s="152">
        <f>Pre_Coll!S26</f>
        <v>2.3706268333333336</v>
      </c>
      <c r="C8" s="152">
        <f>0_bar!S26</f>
        <v>1.955</v>
      </c>
      <c r="D8" s="152">
        <f>'200_bar'!S26</f>
        <v>-0.09223500000000001</v>
      </c>
      <c r="E8" s="152">
        <f>'400_bar'!S26</f>
        <v>-0.3671666666666667</v>
      </c>
      <c r="F8" s="152">
        <f>'600_bar'!S26</f>
        <v>-0.39466666666666667</v>
      </c>
      <c r="G8" s="153">
        <f>SB_0_bar!S26</f>
        <v>-0.2586</v>
      </c>
      <c r="H8" s="129" t="s">
        <v>75</v>
      </c>
      <c r="I8" s="152">
        <f>Pre_Coll!T26</f>
        <v>0.1282393670608437</v>
      </c>
      <c r="J8" s="152">
        <f>0_bar!T26</f>
        <v>0.11414902540100429</v>
      </c>
      <c r="K8" s="152">
        <f>'200_bar'!T26</f>
        <v>0.06744405199867516</v>
      </c>
      <c r="L8" s="152">
        <f>'400_bar'!T26:T26</f>
        <v>0.0945947496781222</v>
      </c>
      <c r="M8" s="152">
        <f>'600_bar'!T26</f>
        <v>0.10121594077350998</v>
      </c>
      <c r="N8" s="153">
        <f>SB_0_bar!T26</f>
        <v>0.09713331045527082</v>
      </c>
      <c r="O8" s="130"/>
      <c r="P8" s="135">
        <v>0.27</v>
      </c>
      <c r="Q8" s="132"/>
      <c r="R8" s="129" t="s">
        <v>75</v>
      </c>
      <c r="S8" s="157">
        <f t="shared" si="0"/>
        <v>-0.4156268333333335</v>
      </c>
      <c r="T8" s="152">
        <f t="shared" si="1"/>
        <v>-2.047235</v>
      </c>
      <c r="U8" s="152">
        <f t="shared" si="2"/>
        <v>-0.2749316666666667</v>
      </c>
      <c r="V8" s="152">
        <f t="shared" si="3"/>
        <v>-0.02749999999999997</v>
      </c>
      <c r="W8" s="153">
        <f t="shared" si="4"/>
        <v>0.13606666666666667</v>
      </c>
      <c r="X8" s="152"/>
      <c r="Y8" s="152"/>
      <c r="Z8" s="152"/>
      <c r="AA8" s="152"/>
      <c r="AB8" s="152"/>
      <c r="AC8" s="152"/>
    </row>
    <row r="9" spans="1:29" ht="12.75">
      <c r="A9" s="127" t="str">
        <f>Pre_Coll!J27</f>
        <v>b6</v>
      </c>
      <c r="B9" s="152">
        <f>Pre_Coll!S27</f>
        <v>-0.09290668499999999</v>
      </c>
      <c r="C9" s="152">
        <f>0_bar!S27</f>
        <v>-0.05345</v>
      </c>
      <c r="D9" s="152">
        <f>'200_bar'!S27</f>
        <v>0.011666666666666665</v>
      </c>
      <c r="E9" s="152">
        <f>'400_bar'!S27</f>
        <v>0.01189</v>
      </c>
      <c r="F9" s="152">
        <f>'600_bar'!S27</f>
        <v>0.019911666666666664</v>
      </c>
      <c r="G9" s="153">
        <f>SB_0_bar!S27</f>
        <v>-0.0019649999999999993</v>
      </c>
      <c r="H9" s="129" t="s">
        <v>76</v>
      </c>
      <c r="I9" s="152">
        <f>Pre_Coll!T27</f>
        <v>0.11666122185200871</v>
      </c>
      <c r="J9" s="152">
        <f>0_bar!T27</f>
        <v>0.08734872065462664</v>
      </c>
      <c r="K9" s="152">
        <f>'200_bar'!T27</f>
        <v>0.0835916423254542</v>
      </c>
      <c r="L9" s="152">
        <f>'400_bar'!T27:T27</f>
        <v>0.06028202883115332</v>
      </c>
      <c r="M9" s="152">
        <f>'600_bar'!T27</f>
        <v>0.03838920599161524</v>
      </c>
      <c r="N9" s="153">
        <f>SB_0_bar!T27</f>
        <v>0.044495916104739325</v>
      </c>
      <c r="O9" s="130"/>
      <c r="P9" s="135">
        <v>0.034</v>
      </c>
      <c r="Q9" s="132"/>
      <c r="R9" s="129" t="s">
        <v>76</v>
      </c>
      <c r="S9" s="157">
        <f t="shared" si="0"/>
        <v>0.03945668499999999</v>
      </c>
      <c r="T9" s="152">
        <f t="shared" si="1"/>
        <v>0.06511666666666666</v>
      </c>
      <c r="U9" s="152">
        <f t="shared" si="2"/>
        <v>0.00022333333333333406</v>
      </c>
      <c r="V9" s="152">
        <f t="shared" si="3"/>
        <v>0.008021666666666665</v>
      </c>
      <c r="W9" s="153">
        <f t="shared" si="4"/>
        <v>-0.021876666666666662</v>
      </c>
      <c r="X9" s="152"/>
      <c r="Y9" s="152"/>
      <c r="Z9" s="152"/>
      <c r="AA9" s="152"/>
      <c r="AB9" s="152"/>
      <c r="AC9" s="152"/>
    </row>
    <row r="10" spans="1:29" ht="12.75">
      <c r="A10" s="127" t="str">
        <f>Pre_Coll!J28</f>
        <v>b7</v>
      </c>
      <c r="B10" s="152">
        <f>Pre_Coll!S28</f>
        <v>1.3417225000000002</v>
      </c>
      <c r="C10" s="152">
        <f>0_bar!S28</f>
        <v>1.1549999999999998</v>
      </c>
      <c r="D10" s="152">
        <f>'200_bar'!S28</f>
        <v>0.9366666666666666</v>
      </c>
      <c r="E10" s="152">
        <f>'400_bar'!S28</f>
        <v>0.8085</v>
      </c>
      <c r="F10" s="152">
        <f>'600_bar'!S28</f>
        <v>0.7566666666666667</v>
      </c>
      <c r="G10" s="153">
        <f>SB_0_bar!S28</f>
        <v>0.8286666666666668</v>
      </c>
      <c r="H10" s="129" t="s">
        <v>77</v>
      </c>
      <c r="I10" s="152">
        <f>Pre_Coll!T28</f>
        <v>0.03982188129533479</v>
      </c>
      <c r="J10" s="152">
        <f>0_bar!T28</f>
        <v>0.03507135583350508</v>
      </c>
      <c r="K10" s="152">
        <f>'200_bar'!T28</f>
        <v>0.03971229868273379</v>
      </c>
      <c r="L10" s="152">
        <f>'400_bar'!T28:T28</f>
        <v>0.04587264980356006</v>
      </c>
      <c r="M10" s="152">
        <f>'600_bar'!T28</f>
        <v>0.044876125798320614</v>
      </c>
      <c r="N10" s="153">
        <f>SB_0_bar!T28</f>
        <v>0.04377975178854603</v>
      </c>
      <c r="O10" s="130"/>
      <c r="P10" s="135">
        <v>0.084</v>
      </c>
      <c r="Q10" s="132"/>
      <c r="R10" s="129" t="s">
        <v>77</v>
      </c>
      <c r="S10" s="157">
        <f t="shared" si="0"/>
        <v>-0.18672250000000035</v>
      </c>
      <c r="T10" s="152">
        <f t="shared" si="1"/>
        <v>-0.21833333333333316</v>
      </c>
      <c r="U10" s="152">
        <f t="shared" si="2"/>
        <v>-0.12816666666666665</v>
      </c>
      <c r="V10" s="152">
        <f t="shared" si="3"/>
        <v>-0.05183333333333329</v>
      </c>
      <c r="W10" s="153">
        <f t="shared" si="4"/>
        <v>0.07200000000000006</v>
      </c>
      <c r="X10" s="152"/>
      <c r="Y10" s="152"/>
      <c r="Z10" s="152"/>
      <c r="AA10" s="152"/>
      <c r="AB10" s="152"/>
      <c r="AC10" s="152"/>
    </row>
    <row r="11" spans="1:29" ht="12.75">
      <c r="A11" s="127" t="str">
        <f>Pre_Coll!J29</f>
        <v>b8</v>
      </c>
      <c r="B11" s="152">
        <f>Pre_Coll!S29</f>
        <v>-0.0340396315</v>
      </c>
      <c r="C11" s="152">
        <f>0_bar!S29</f>
        <v>-0.012463333333333333</v>
      </c>
      <c r="D11" s="152">
        <f>'200_bar'!S29</f>
        <v>0.016683333333333335</v>
      </c>
      <c r="E11" s="152">
        <f>'400_bar'!S29</f>
        <v>0.021141666666666666</v>
      </c>
      <c r="F11" s="152">
        <f>'600_bar'!S29</f>
        <v>0.02020833333333333</v>
      </c>
      <c r="G11" s="153">
        <f>SB_0_bar!S29</f>
        <v>0.005131666666666666</v>
      </c>
      <c r="H11" s="129" t="s">
        <v>78</v>
      </c>
      <c r="I11" s="152">
        <f>Pre_Coll!T29</f>
        <v>0.055454900344178076</v>
      </c>
      <c r="J11" s="152">
        <f>0_bar!T29</f>
        <v>0.03198334670835225</v>
      </c>
      <c r="K11" s="152">
        <f>'200_bar'!T29</f>
        <v>0.0355749022017864</v>
      </c>
      <c r="L11" s="152">
        <f>'400_bar'!T29:T29</f>
        <v>0.02212734635392746</v>
      </c>
      <c r="M11" s="152">
        <f>'600_bar'!T29</f>
        <v>0.01953966879623774</v>
      </c>
      <c r="N11" s="153">
        <f>SB_0_bar!T29</f>
        <v>0.016018504819947044</v>
      </c>
      <c r="O11" s="130"/>
      <c r="P11" s="135">
        <v>0.02</v>
      </c>
      <c r="Q11" s="132"/>
      <c r="R11" s="129" t="s">
        <v>78</v>
      </c>
      <c r="S11" s="157">
        <f t="shared" si="0"/>
        <v>0.021576298166666667</v>
      </c>
      <c r="T11" s="152">
        <f t="shared" si="1"/>
        <v>0.029146666666666668</v>
      </c>
      <c r="U11" s="152">
        <f t="shared" si="2"/>
        <v>0.0044583333333333315</v>
      </c>
      <c r="V11" s="152">
        <f t="shared" si="3"/>
        <v>-0.0009333333333333346</v>
      </c>
      <c r="W11" s="153">
        <f t="shared" si="4"/>
        <v>-0.015076666666666665</v>
      </c>
      <c r="X11" s="152"/>
      <c r="Y11" s="152"/>
      <c r="Z11" s="152"/>
      <c r="AA11" s="152"/>
      <c r="AB11" s="152"/>
      <c r="AC11" s="152"/>
    </row>
    <row r="12" spans="1:29" ht="12.75">
      <c r="A12" s="127" t="str">
        <f>Pre_Coll!J30</f>
        <v>b9</v>
      </c>
      <c r="B12" s="152">
        <f>Pre_Coll!S30</f>
        <v>0.6013288999999999</v>
      </c>
      <c r="C12" s="152">
        <f>0_bar!S30</f>
        <v>0.5023333333333334</v>
      </c>
      <c r="D12" s="152">
        <f>'200_bar'!S30</f>
        <v>0.41850000000000004</v>
      </c>
      <c r="E12" s="152">
        <f>'400_bar'!S30</f>
        <v>0.3605</v>
      </c>
      <c r="F12" s="152">
        <f>'600_bar'!S30</f>
        <v>0.3275</v>
      </c>
      <c r="G12" s="153">
        <f>SB_0_bar!S30</f>
        <v>0.4073333333333333</v>
      </c>
      <c r="H12" s="129" t="s">
        <v>79</v>
      </c>
      <c r="I12" s="152">
        <f>Pre_Coll!T30</f>
        <v>0.014668475076440248</v>
      </c>
      <c r="J12" s="152">
        <f>0_bar!T30</f>
        <v>0.0074475946900058754</v>
      </c>
      <c r="K12" s="152">
        <f>'200_bar'!T30</f>
        <v>0.009853933224859163</v>
      </c>
      <c r="L12" s="152">
        <f>'400_bar'!T30:T30</f>
        <v>0.010232301793829286</v>
      </c>
      <c r="M12" s="152">
        <f>'600_bar'!T30</f>
        <v>0.013080519867344792</v>
      </c>
      <c r="N12" s="153">
        <f>SB_0_bar!T30</f>
        <v>0.008594571930392387</v>
      </c>
      <c r="O12" s="130"/>
      <c r="P12" s="135">
        <v>0.018</v>
      </c>
      <c r="Q12" s="132"/>
      <c r="R12" s="129" t="s">
        <v>79</v>
      </c>
      <c r="S12" s="157">
        <f t="shared" si="0"/>
        <v>-0.09899556666666653</v>
      </c>
      <c r="T12" s="152">
        <f t="shared" si="1"/>
        <v>-0.08383333333333337</v>
      </c>
      <c r="U12" s="152">
        <f t="shared" si="2"/>
        <v>-0.05800000000000005</v>
      </c>
      <c r="V12" s="152">
        <f t="shared" si="3"/>
        <v>-0.032999999999999974</v>
      </c>
      <c r="W12" s="153">
        <f t="shared" si="4"/>
        <v>0.07983333333333331</v>
      </c>
      <c r="X12" s="152"/>
      <c r="Y12" s="152"/>
      <c r="Z12" s="152"/>
      <c r="AA12" s="152"/>
      <c r="AB12" s="152"/>
      <c r="AC12" s="152"/>
    </row>
    <row r="13" spans="1:29" ht="12.75">
      <c r="A13" s="127" t="str">
        <f>Pre_Coll!J31</f>
        <v>b10</v>
      </c>
      <c r="B13" s="152">
        <f>Pre_Coll!S31</f>
        <v>-0.021468743333333335</v>
      </c>
      <c r="C13" s="152">
        <f>0_bar!S31</f>
        <v>0</v>
      </c>
      <c r="D13" s="152">
        <f>'200_bar'!S31</f>
        <v>3.333333333333197E-05</v>
      </c>
      <c r="E13" s="152">
        <f>'400_bar'!S31</f>
        <v>1.9999999999999185E-05</v>
      </c>
      <c r="F13" s="152">
        <f>'600_bar'!S31</f>
        <v>3.333333333333197E-05</v>
      </c>
      <c r="G13" s="153">
        <f>SB_0_bar!S31</f>
        <v>1.166666666666677E-05</v>
      </c>
      <c r="H13" s="129" t="s">
        <v>80</v>
      </c>
      <c r="I13" s="152">
        <f>Pre_Coll!T31</f>
        <v>0.07629189445989493</v>
      </c>
      <c r="J13" s="152">
        <f>0_bar!T31</f>
        <v>0.049959703762132136</v>
      </c>
      <c r="K13" s="152">
        <f>'200_bar'!T31</f>
        <v>0.06914956736427688</v>
      </c>
      <c r="L13" s="152">
        <f>'400_bar'!T31:T31</f>
        <v>0.05279197666312562</v>
      </c>
      <c r="M13" s="152">
        <f>'600_bar'!T31</f>
        <v>0.04493473830642242</v>
      </c>
      <c r="N13" s="153">
        <f>SB_0_bar!T31</f>
        <v>0.036240397578761005</v>
      </c>
      <c r="O13" s="130"/>
      <c r="P13" s="136">
        <v>1</v>
      </c>
      <c r="Q13" s="137"/>
      <c r="R13" s="129" t="s">
        <v>80</v>
      </c>
      <c r="S13" s="157">
        <f t="shared" si="0"/>
        <v>0.021468743333333335</v>
      </c>
      <c r="T13" s="152">
        <f t="shared" si="1"/>
        <v>3.333333333333197E-05</v>
      </c>
      <c r="U13" s="152">
        <f t="shared" si="2"/>
        <v>-1.3333333333332788E-05</v>
      </c>
      <c r="V13" s="152">
        <f t="shared" si="3"/>
        <v>1.3333333333332788E-05</v>
      </c>
      <c r="W13" s="153">
        <f t="shared" si="4"/>
        <v>-2.1666666666665203E-05</v>
      </c>
      <c r="X13" s="152"/>
      <c r="Y13" s="152"/>
      <c r="Z13" s="152"/>
      <c r="AA13" s="152"/>
      <c r="AB13" s="152"/>
      <c r="AC13" s="152"/>
    </row>
    <row r="14" spans="1:29" ht="12.75">
      <c r="A14" s="127" t="str">
        <f>Pre_Coll!J32</f>
        <v>b11</v>
      </c>
      <c r="B14" s="152">
        <f>Pre_Coll!S32</f>
        <v>0.5927757666666666</v>
      </c>
      <c r="C14" s="152">
        <f>0_bar!S32</f>
        <v>0.5305000000000001</v>
      </c>
      <c r="D14" s="152">
        <f>'200_bar'!S32</f>
        <v>0.5886666666666667</v>
      </c>
      <c r="E14" s="152">
        <f>'400_bar'!S32</f>
        <v>0.6386666666666667</v>
      </c>
      <c r="F14" s="152">
        <f>'600_bar'!S32</f>
        <v>0.6651666666666667</v>
      </c>
      <c r="G14" s="153">
        <f>SB_0_bar!S32</f>
        <v>0.6465</v>
      </c>
      <c r="H14" s="129" t="s">
        <v>81</v>
      </c>
      <c r="I14" s="152">
        <f>Pre_Coll!T32</f>
        <v>0.003840392982334512</v>
      </c>
      <c r="J14" s="152">
        <f>0_bar!T32</f>
        <v>0.003937003936999061</v>
      </c>
      <c r="K14" s="152">
        <f>'200_bar'!T32</f>
        <v>0.005125101625002944</v>
      </c>
      <c r="L14" s="152">
        <f>'400_bar'!T32:T32</f>
        <v>0.006186005711814177</v>
      </c>
      <c r="M14" s="152">
        <f>'600_bar'!T32</f>
        <v>0.00526940856896945</v>
      </c>
      <c r="N14" s="153">
        <f>SB_0_bar!T32</f>
        <v>0.005753259945465435</v>
      </c>
      <c r="O14" s="130"/>
      <c r="P14" s="135">
        <v>0.01</v>
      </c>
      <c r="Q14" s="132"/>
      <c r="R14" s="129" t="s">
        <v>81</v>
      </c>
      <c r="S14" s="157">
        <f t="shared" si="0"/>
        <v>-0.062275766666666565</v>
      </c>
      <c r="T14" s="152">
        <f t="shared" si="1"/>
        <v>0.05816666666666659</v>
      </c>
      <c r="U14" s="152">
        <f t="shared" si="2"/>
        <v>0.050000000000000044</v>
      </c>
      <c r="V14" s="152">
        <f t="shared" si="3"/>
        <v>0.026499999999999968</v>
      </c>
      <c r="W14" s="153">
        <f t="shared" si="4"/>
        <v>-0.01866666666666672</v>
      </c>
      <c r="X14" s="152"/>
      <c r="Y14" s="152"/>
      <c r="Z14" s="152"/>
      <c r="AA14" s="152"/>
      <c r="AB14" s="152"/>
      <c r="AC14" s="152"/>
    </row>
    <row r="15" spans="1:29" ht="12.75">
      <c r="A15" s="127" t="str">
        <f>Pre_Coll!J33</f>
        <v>b12</v>
      </c>
      <c r="B15" s="152">
        <f>Pre_Coll!S33</f>
        <v>-0.0007790296666666667</v>
      </c>
      <c r="C15" s="152">
        <f>0_bar!S33</f>
        <v>0.0007273333333333334</v>
      </c>
      <c r="D15" s="152">
        <f>'200_bar'!S33</f>
        <v>-0.00023833333333333345</v>
      </c>
      <c r="E15" s="152">
        <f>'400_bar'!S33</f>
        <v>0.0007733333333333333</v>
      </c>
      <c r="F15" s="152">
        <f>'600_bar'!S33</f>
        <v>0.0028683333333333334</v>
      </c>
      <c r="G15" s="153">
        <f>SB_0_bar!S33</f>
        <v>0.0005480000000000002</v>
      </c>
      <c r="H15" s="129" t="s">
        <v>82</v>
      </c>
      <c r="I15" s="152">
        <f>Pre_Coll!T33</f>
        <v>0.005436891420041039</v>
      </c>
      <c r="J15" s="152">
        <f>0_bar!T33</f>
        <v>0.003984228239780781</v>
      </c>
      <c r="K15" s="152">
        <f>'200_bar'!T33</f>
        <v>0.0049702773229133475</v>
      </c>
      <c r="L15" s="152">
        <f>'400_bar'!T33:T33</f>
        <v>0.0036919895268901657</v>
      </c>
      <c r="M15" s="152">
        <f>'600_bar'!T33</f>
        <v>0.003734906995718456</v>
      </c>
      <c r="N15" s="153">
        <f>SB_0_bar!T33</f>
        <v>0.004175633125646936</v>
      </c>
      <c r="O15" s="130"/>
      <c r="P15" s="135">
        <v>0.0027</v>
      </c>
      <c r="Q15" s="132"/>
      <c r="R15" s="129" t="s">
        <v>82</v>
      </c>
      <c r="S15" s="157">
        <f t="shared" si="0"/>
        <v>0.0015063630000000001</v>
      </c>
      <c r="T15" s="152">
        <f t="shared" si="1"/>
        <v>-0.0009656666666666669</v>
      </c>
      <c r="U15" s="152">
        <f t="shared" si="2"/>
        <v>0.0010116666666666668</v>
      </c>
      <c r="V15" s="152">
        <f t="shared" si="3"/>
        <v>0.002095</v>
      </c>
      <c r="W15" s="153">
        <f t="shared" si="4"/>
        <v>-0.002320333333333333</v>
      </c>
      <c r="X15" s="152"/>
      <c r="Y15" s="152"/>
      <c r="Z15" s="152"/>
      <c r="AA15" s="152"/>
      <c r="AB15" s="152"/>
      <c r="AC15" s="152"/>
    </row>
    <row r="16" spans="1:29" ht="12.75">
      <c r="A16" s="127" t="str">
        <f>Pre_Coll!J34</f>
        <v>b13</v>
      </c>
      <c r="B16" s="152">
        <f>Pre_Coll!S34</f>
        <v>0.03598634166666667</v>
      </c>
      <c r="C16" s="152">
        <f>0_bar!S34</f>
        <v>0.03283333333333333</v>
      </c>
      <c r="D16" s="152">
        <f>'200_bar'!S34</f>
        <v>0.04075</v>
      </c>
      <c r="E16" s="152">
        <f>'400_bar'!S34</f>
        <v>0.04365</v>
      </c>
      <c r="F16" s="152">
        <f>'600_bar'!S34</f>
        <v>0.0447</v>
      </c>
      <c r="G16" s="153">
        <f>SB_0_bar!S34</f>
        <v>0.04756666666666667</v>
      </c>
      <c r="H16" s="129" t="s">
        <v>83</v>
      </c>
      <c r="I16" s="152">
        <f>Pre_Coll!T34</f>
        <v>0.0017215934270252073</v>
      </c>
      <c r="J16" s="152">
        <f>0_bar!T34</f>
        <v>0.0017351272767916713</v>
      </c>
      <c r="K16" s="152">
        <f>'200_bar'!T34</f>
        <v>0.0019745885647394794</v>
      </c>
      <c r="L16" s="152">
        <f>'400_bar'!T34:T34</f>
        <v>0.00220431395223089</v>
      </c>
      <c r="M16" s="152">
        <f>'600_bar'!T34</f>
        <v>0.0023091123835795114</v>
      </c>
      <c r="N16" s="153">
        <f>SB_0_bar!T34</f>
        <v>0.0017511900715418765</v>
      </c>
      <c r="O16" s="130"/>
      <c r="P16" s="135">
        <v>0.0033</v>
      </c>
      <c r="Q16" s="132"/>
      <c r="R16" s="129" t="s">
        <v>83</v>
      </c>
      <c r="S16" s="157">
        <f t="shared" si="0"/>
        <v>-0.003153008333333339</v>
      </c>
      <c r="T16" s="152">
        <f t="shared" si="1"/>
        <v>0.007916666666666669</v>
      </c>
      <c r="U16" s="152">
        <f t="shared" si="2"/>
        <v>0.0029</v>
      </c>
      <c r="V16" s="152">
        <f t="shared" si="3"/>
        <v>0.0010499999999999954</v>
      </c>
      <c r="W16" s="153">
        <f t="shared" si="4"/>
        <v>0.00286666666666667</v>
      </c>
      <c r="X16" s="152"/>
      <c r="Y16" s="152"/>
      <c r="Z16" s="152"/>
      <c r="AA16" s="152"/>
      <c r="AB16" s="152"/>
      <c r="AC16" s="152"/>
    </row>
    <row r="17" spans="1:29" ht="12.75">
      <c r="A17" s="127" t="str">
        <f>Pre_Coll!J35</f>
        <v>b14</v>
      </c>
      <c r="B17" s="152">
        <f>Pre_Coll!S35</f>
        <v>-0.0012951045033333334</v>
      </c>
      <c r="C17" s="152">
        <f>0_bar!S35</f>
        <v>0.00038833333333333336</v>
      </c>
      <c r="D17" s="152">
        <f>'200_bar'!S35</f>
        <v>0.002369</v>
      </c>
      <c r="E17" s="152">
        <f>'400_bar'!S35</f>
        <v>0.005920000000000001</v>
      </c>
      <c r="F17" s="152">
        <f>'600_bar'!S35</f>
        <v>0.010716666666666666</v>
      </c>
      <c r="G17" s="153">
        <f>SB_0_bar!S35</f>
        <v>0.005650000000000001</v>
      </c>
      <c r="H17" s="129" t="s">
        <v>84</v>
      </c>
      <c r="I17" s="152">
        <f>Pre_Coll!T35</f>
        <v>0.0011310682238263522</v>
      </c>
      <c r="J17" s="152">
        <f>0_bar!T35</f>
        <v>0.0008117994005089352</v>
      </c>
      <c r="K17" s="152">
        <f>'200_bar'!T35</f>
        <v>0.0026643179239722874</v>
      </c>
      <c r="L17" s="152">
        <f>'400_bar'!T35:T35</f>
        <v>0.0032918809212971224</v>
      </c>
      <c r="M17" s="152">
        <f>'600_bar'!T35</f>
        <v>0.0025849152145992543</v>
      </c>
      <c r="N17" s="153">
        <f>SB_0_bar!T35</f>
        <v>0.001561755422593432</v>
      </c>
      <c r="O17" s="130"/>
      <c r="P17" s="135">
        <v>0.0052</v>
      </c>
      <c r="Q17" s="132"/>
      <c r="R17" s="129" t="s">
        <v>84</v>
      </c>
      <c r="S17" s="157">
        <f t="shared" si="0"/>
        <v>0.0016834378366666668</v>
      </c>
      <c r="T17" s="152">
        <f t="shared" si="1"/>
        <v>0.0019806666666666666</v>
      </c>
      <c r="U17" s="152">
        <f t="shared" si="2"/>
        <v>0.0035510000000000008</v>
      </c>
      <c r="V17" s="152">
        <f t="shared" si="3"/>
        <v>0.004796666666666665</v>
      </c>
      <c r="W17" s="153">
        <f t="shared" si="4"/>
        <v>-0.005066666666666665</v>
      </c>
      <c r="X17" s="152"/>
      <c r="Y17" s="152"/>
      <c r="Z17" s="152"/>
      <c r="AA17" s="152"/>
      <c r="AB17" s="152"/>
      <c r="AC17" s="152"/>
    </row>
    <row r="18" spans="1:29" ht="12.75">
      <c r="A18" s="127" t="str">
        <f>Pre_Coll!J36</f>
        <v>b15</v>
      </c>
      <c r="B18" s="152">
        <f>Pre_Coll!S36</f>
        <v>0.008566735</v>
      </c>
      <c r="C18" s="152">
        <f>0_bar!S36</f>
        <v>0.002258333333333333</v>
      </c>
      <c r="D18" s="152">
        <f>'200_bar'!S36</f>
        <v>0.014716666666666664</v>
      </c>
      <c r="E18" s="152">
        <f>'400_bar'!S36</f>
        <v>0.033433333333333336</v>
      </c>
      <c r="F18" s="152">
        <f>'600_bar'!S36</f>
        <v>0.04161666666666667</v>
      </c>
      <c r="G18" s="153">
        <f>SB_0_bar!S36</f>
        <v>0.0287</v>
      </c>
      <c r="H18" s="129" t="s">
        <v>85</v>
      </c>
      <c r="I18" s="152">
        <f>Pre_Coll!T36</f>
        <v>0.00563290832762572</v>
      </c>
      <c r="J18" s="152">
        <f>0_bar!T36</f>
        <v>0.0020107353547064986</v>
      </c>
      <c r="K18" s="152">
        <f>'200_bar'!T36</f>
        <v>0.001587975650527015</v>
      </c>
      <c r="L18" s="152">
        <f>'400_bar'!T36:T36</f>
        <v>0.0021039645117412443</v>
      </c>
      <c r="M18" s="152">
        <f>'600_bar'!T36</f>
        <v>0.0029260325812722333</v>
      </c>
      <c r="N18" s="153">
        <f>SB_0_bar!T36</f>
        <v>0.0012617448236470347</v>
      </c>
      <c r="O18" s="130"/>
      <c r="P18" s="138">
        <v>0.0033</v>
      </c>
      <c r="Q18" s="132"/>
      <c r="R18" s="129" t="s">
        <v>85</v>
      </c>
      <c r="S18" s="157">
        <f t="shared" si="0"/>
        <v>-0.006308401666666668</v>
      </c>
      <c r="T18" s="152">
        <f t="shared" si="1"/>
        <v>0.012458333333333332</v>
      </c>
      <c r="U18" s="152">
        <f t="shared" si="2"/>
        <v>0.018716666666666673</v>
      </c>
      <c r="V18" s="152">
        <f t="shared" si="3"/>
        <v>0.008183333333333334</v>
      </c>
      <c r="W18" s="153">
        <f t="shared" si="4"/>
        <v>-0.01291666666666667</v>
      </c>
      <c r="X18" s="152"/>
      <c r="Y18" s="152"/>
      <c r="Z18" s="152"/>
      <c r="AA18" s="152"/>
      <c r="AB18" s="152"/>
      <c r="AC18" s="152"/>
    </row>
    <row r="19" spans="1:29" ht="12.75">
      <c r="A19" s="127" t="str">
        <f>Pre_Coll!J37</f>
        <v>b16</v>
      </c>
      <c r="B19" s="152"/>
      <c r="C19" s="152"/>
      <c r="D19" s="152"/>
      <c r="E19" s="152"/>
      <c r="F19" s="152"/>
      <c r="G19" s="153"/>
      <c r="H19" s="129" t="s">
        <v>86</v>
      </c>
      <c r="I19" s="152"/>
      <c r="J19" s="152"/>
      <c r="K19" s="152"/>
      <c r="L19" s="152"/>
      <c r="M19" s="152"/>
      <c r="N19" s="153"/>
      <c r="O19" s="130"/>
      <c r="P19" s="139"/>
      <c r="Q19" s="117"/>
      <c r="R19" s="129" t="s">
        <v>86</v>
      </c>
      <c r="S19" s="157"/>
      <c r="T19" s="152"/>
      <c r="U19" s="152"/>
      <c r="V19" s="152"/>
      <c r="W19" s="153"/>
      <c r="X19" s="152"/>
      <c r="Y19" s="152"/>
      <c r="Z19" s="152"/>
      <c r="AA19" s="152"/>
      <c r="AB19" s="152"/>
      <c r="AC19" s="152"/>
    </row>
    <row r="20" spans="1:29" ht="12.75">
      <c r="A20" s="140" t="str">
        <f>Pre_Coll!J38</f>
        <v>b17</v>
      </c>
      <c r="B20" s="154"/>
      <c r="C20" s="154"/>
      <c r="D20" s="154"/>
      <c r="E20" s="154"/>
      <c r="F20" s="154"/>
      <c r="G20" s="155"/>
      <c r="H20" s="141" t="s">
        <v>87</v>
      </c>
      <c r="I20" s="154"/>
      <c r="J20" s="154"/>
      <c r="K20" s="154"/>
      <c r="L20" s="154"/>
      <c r="M20" s="154"/>
      <c r="N20" s="155"/>
      <c r="O20" s="130"/>
      <c r="P20" s="139"/>
      <c r="Q20" s="117"/>
      <c r="R20" s="141" t="s">
        <v>87</v>
      </c>
      <c r="S20" s="158"/>
      <c r="T20" s="154"/>
      <c r="U20" s="154"/>
      <c r="V20" s="154"/>
      <c r="W20" s="155"/>
      <c r="X20" s="152"/>
      <c r="Y20" s="152"/>
      <c r="Z20" s="152"/>
      <c r="AA20" s="152"/>
      <c r="AB20" s="152"/>
      <c r="AC20" s="152"/>
    </row>
    <row r="21" spans="1:29" ht="12.75">
      <c r="A21" s="127" t="str">
        <f>Pre_Coll!J39</f>
        <v>a1</v>
      </c>
      <c r="B21" s="152">
        <f>Pre_Coll!S39</f>
        <v>-0.5520045883333334</v>
      </c>
      <c r="C21" s="152">
        <f>0_bar!S39</f>
        <v>-0.08166666666666655</v>
      </c>
      <c r="D21" s="152">
        <f>'200_bar'!S39</f>
        <v>-0.06499999999999995</v>
      </c>
      <c r="E21" s="152">
        <f>'400_bar'!S39</f>
        <v>-0.07416666666666645</v>
      </c>
      <c r="F21" s="152">
        <f>'600_bar'!S39</f>
        <v>-0.0238333333333333</v>
      </c>
      <c r="G21" s="153">
        <f>SB_0_bar!S39</f>
        <v>-0.09999999999999964</v>
      </c>
      <c r="H21" s="145" t="s">
        <v>88</v>
      </c>
      <c r="I21" s="152">
        <f>Pre_Coll!T39</f>
        <v>4.797153812466866</v>
      </c>
      <c r="J21" s="152">
        <f>0_bar!T39</f>
        <v>7.279020309537999</v>
      </c>
      <c r="K21" s="152">
        <f>'200_bar'!T39</f>
        <v>6.896685435772752</v>
      </c>
      <c r="L21" s="152">
        <f>'400_bar'!T39:T39</f>
        <v>5.919746968128508</v>
      </c>
      <c r="M21" s="152">
        <f>'600_bar'!T39</f>
        <v>6.943546080114013</v>
      </c>
      <c r="N21" s="153">
        <f>SB_0_bar!T39</f>
        <v>9.95958031244289</v>
      </c>
      <c r="O21" s="130"/>
      <c r="P21" s="119"/>
      <c r="Q21" s="117"/>
      <c r="R21" s="145" t="s">
        <v>88</v>
      </c>
      <c r="S21" s="157">
        <f aca="true" t="shared" si="5" ref="S21:S35">C21-B21</f>
        <v>0.4703379216666669</v>
      </c>
      <c r="T21" s="152">
        <f aca="true" t="shared" si="6" ref="T21:T35">D21-C21</f>
        <v>0.016666666666666607</v>
      </c>
      <c r="U21" s="152">
        <f aca="true" t="shared" si="7" ref="U21:U35">E21-D21</f>
        <v>-0.009166666666666504</v>
      </c>
      <c r="V21" s="152">
        <f aca="true" t="shared" si="8" ref="V21:V35">F21-E21</f>
        <v>0.05033333333333315</v>
      </c>
      <c r="W21" s="153">
        <f aca="true" t="shared" si="9" ref="W21:W35">G21-F21</f>
        <v>-0.07616666666666634</v>
      </c>
      <c r="X21" s="152"/>
      <c r="Y21" s="152"/>
      <c r="Z21" s="152"/>
      <c r="AA21" s="152"/>
      <c r="AB21" s="152"/>
      <c r="AC21" s="152"/>
    </row>
    <row r="22" spans="1:29" ht="12.75">
      <c r="A22" s="127" t="str">
        <f>Pre_Coll!J40</f>
        <v>a2</v>
      </c>
      <c r="B22" s="152">
        <f>Pre_Coll!S40</f>
        <v>-4.856234166666667</v>
      </c>
      <c r="C22" s="152">
        <f>0_bar!S40</f>
        <v>-4.361666666666667</v>
      </c>
      <c r="D22" s="152">
        <f>'200_bar'!S40</f>
        <v>-2.203333333333333</v>
      </c>
      <c r="E22" s="152">
        <f>'400_bar'!S40</f>
        <v>-1.6456666666666664</v>
      </c>
      <c r="F22" s="152">
        <f>'600_bar'!S40</f>
        <v>-1.414</v>
      </c>
      <c r="G22" s="153">
        <f>SB_0_bar!S40</f>
        <v>-1.7153333333333334</v>
      </c>
      <c r="H22" s="129" t="s">
        <v>89</v>
      </c>
      <c r="I22" s="152">
        <f>Pre_Coll!T40</f>
        <v>1.0271109691400242</v>
      </c>
      <c r="J22" s="152">
        <f>0_bar!T40</f>
        <v>0.6928323510537512</v>
      </c>
      <c r="K22" s="152">
        <f>'200_bar'!T40</f>
        <v>0.7315918716515841</v>
      </c>
      <c r="L22" s="152">
        <f>'400_bar'!T40:T40</f>
        <v>0.761283565215135</v>
      </c>
      <c r="M22" s="152">
        <f>'600_bar'!T40</f>
        <v>0.8229119029397983</v>
      </c>
      <c r="N22" s="153">
        <f>SB_0_bar!T40</f>
        <v>0.7991512163956622</v>
      </c>
      <c r="O22" s="130"/>
      <c r="P22" s="135">
        <v>1.2</v>
      </c>
      <c r="Q22" s="132"/>
      <c r="R22" s="129" t="s">
        <v>89</v>
      </c>
      <c r="S22" s="157">
        <f t="shared" si="5"/>
        <v>0.4945674999999996</v>
      </c>
      <c r="T22" s="152">
        <f t="shared" si="6"/>
        <v>2.158333333333334</v>
      </c>
      <c r="U22" s="152">
        <f t="shared" si="7"/>
        <v>0.5576666666666668</v>
      </c>
      <c r="V22" s="152">
        <f t="shared" si="8"/>
        <v>0.23166666666666647</v>
      </c>
      <c r="W22" s="153">
        <f t="shared" si="9"/>
        <v>-0.30133333333333345</v>
      </c>
      <c r="X22" s="152"/>
      <c r="Y22" s="152"/>
      <c r="Z22" s="152"/>
      <c r="AA22" s="152"/>
      <c r="AB22" s="152"/>
      <c r="AC22" s="152"/>
    </row>
    <row r="23" spans="1:29" ht="12.75">
      <c r="A23" s="127" t="str">
        <f>Pre_Coll!J41</f>
        <v>a3</v>
      </c>
      <c r="B23" s="152">
        <f>Pre_Coll!S41</f>
        <v>0.15612164833333333</v>
      </c>
      <c r="C23" s="152">
        <f>0_bar!S41</f>
        <v>0.10467833333333336</v>
      </c>
      <c r="D23" s="152">
        <f>'200_bar'!S41</f>
        <v>-0.22451666666666667</v>
      </c>
      <c r="E23" s="152">
        <f>'400_bar'!S41</f>
        <v>-0.4294666666666667</v>
      </c>
      <c r="F23" s="152">
        <f>'600_bar'!S41</f>
        <v>-0.4473833333333334</v>
      </c>
      <c r="G23" s="153">
        <f>SB_0_bar!S41</f>
        <v>-0.44766666666666666</v>
      </c>
      <c r="H23" s="129" t="s">
        <v>90</v>
      </c>
      <c r="I23" s="152">
        <f>Pre_Coll!T41</f>
        <v>0.657510983615333</v>
      </c>
      <c r="J23" s="152">
        <f>0_bar!T41</f>
        <v>0.4847825954143431</v>
      </c>
      <c r="K23" s="152">
        <f>'200_bar'!T41</f>
        <v>0.6512240180357806</v>
      </c>
      <c r="L23" s="152">
        <f>'400_bar'!T41:T41</f>
        <v>0.5990003895379923</v>
      </c>
      <c r="M23" s="152">
        <f>'600_bar'!T41</f>
        <v>0.6170552987104694</v>
      </c>
      <c r="N23" s="153">
        <f>SB_0_bar!T41</f>
        <v>0.4575634017998672</v>
      </c>
      <c r="O23" s="130"/>
      <c r="P23" s="135">
        <v>0.27</v>
      </c>
      <c r="Q23" s="132"/>
      <c r="R23" s="129" t="s">
        <v>90</v>
      </c>
      <c r="S23" s="157">
        <f t="shared" si="5"/>
        <v>-0.051443314999999976</v>
      </c>
      <c r="T23" s="152">
        <f t="shared" si="6"/>
        <v>-0.329195</v>
      </c>
      <c r="U23" s="152">
        <f t="shared" si="7"/>
        <v>-0.20495000000000005</v>
      </c>
      <c r="V23" s="152">
        <f t="shared" si="8"/>
        <v>-0.017916666666666692</v>
      </c>
      <c r="W23" s="153">
        <f t="shared" si="9"/>
        <v>-0.0002833333333332466</v>
      </c>
      <c r="X23" s="152"/>
      <c r="Y23" s="152"/>
      <c r="Z23" s="152"/>
      <c r="AA23" s="152"/>
      <c r="AB23" s="152"/>
      <c r="AC23" s="152"/>
    </row>
    <row r="24" spans="1:29" ht="12.75">
      <c r="A24" s="127" t="str">
        <f>Pre_Coll!J42</f>
        <v>a4</v>
      </c>
      <c r="B24" s="152">
        <f>Pre_Coll!S42</f>
        <v>0.39492905</v>
      </c>
      <c r="C24" s="152">
        <f>0_bar!S42</f>
        <v>0.27290000000000003</v>
      </c>
      <c r="D24" s="152">
        <f>'200_bar'!S42</f>
        <v>-0.12236833333333332</v>
      </c>
      <c r="E24" s="152">
        <f>'400_bar'!S42</f>
        <v>-0.15828166666666665</v>
      </c>
      <c r="F24" s="152">
        <f>'600_bar'!S42</f>
        <v>-0.14008999999999996</v>
      </c>
      <c r="G24" s="153">
        <f>SB_0_bar!S42</f>
        <v>-0.17728333333333335</v>
      </c>
      <c r="H24" s="129" t="s">
        <v>91</v>
      </c>
      <c r="I24" s="152">
        <f>Pre_Coll!T42</f>
        <v>0.3830116810518173</v>
      </c>
      <c r="J24" s="152">
        <f>0_bar!T42</f>
        <v>0.32953030209678746</v>
      </c>
      <c r="K24" s="152">
        <f>'200_bar'!T42</f>
        <v>0.22284655621450977</v>
      </c>
      <c r="L24" s="152">
        <f>'400_bar'!T42:T42</f>
        <v>0.19455651111352368</v>
      </c>
      <c r="M24" s="152">
        <f>'600_bar'!T42</f>
        <v>0.18745389139732468</v>
      </c>
      <c r="N24" s="153">
        <f>SB_0_bar!T42</f>
        <v>0.18033132192347137</v>
      </c>
      <c r="O24" s="130"/>
      <c r="P24" s="135">
        <v>0.35</v>
      </c>
      <c r="Q24" s="132"/>
      <c r="R24" s="129" t="s">
        <v>91</v>
      </c>
      <c r="S24" s="157">
        <f t="shared" si="5"/>
        <v>-0.12202904999999997</v>
      </c>
      <c r="T24" s="152">
        <f t="shared" si="6"/>
        <v>-0.39526833333333333</v>
      </c>
      <c r="U24" s="152">
        <f t="shared" si="7"/>
        <v>-0.03591333333333334</v>
      </c>
      <c r="V24" s="152">
        <f t="shared" si="8"/>
        <v>0.01819166666666669</v>
      </c>
      <c r="W24" s="153">
        <f t="shared" si="9"/>
        <v>-0.037193333333333384</v>
      </c>
      <c r="X24" s="152"/>
      <c r="Y24" s="152"/>
      <c r="Z24" s="152"/>
      <c r="AA24" s="152"/>
      <c r="AB24" s="152"/>
      <c r="AC24" s="152"/>
    </row>
    <row r="25" spans="1:29" ht="12.75">
      <c r="A25" s="127" t="str">
        <f>Pre_Coll!J43</f>
        <v>a5</v>
      </c>
      <c r="B25" s="152">
        <f>Pre_Coll!S43</f>
        <v>0.27797976583333334</v>
      </c>
      <c r="C25" s="152">
        <f>0_bar!S43</f>
        <v>0.3414833333333333</v>
      </c>
      <c r="D25" s="152">
        <f>'200_bar'!S43</f>
        <v>-0.05350000000000001</v>
      </c>
      <c r="E25" s="152">
        <f>'400_bar'!S43</f>
        <v>-0.06200833333333333</v>
      </c>
      <c r="F25" s="152">
        <f>'600_bar'!S43</f>
        <v>-0.07536166666666665</v>
      </c>
      <c r="G25" s="153">
        <f>SB_0_bar!S43</f>
        <v>-0.07925166666666666</v>
      </c>
      <c r="H25" s="129" t="s">
        <v>92</v>
      </c>
      <c r="I25" s="152">
        <f>Pre_Coll!T43</f>
        <v>0.3482465096127488</v>
      </c>
      <c r="J25" s="152">
        <f>0_bar!T43</f>
        <v>0.28743771789148814</v>
      </c>
      <c r="K25" s="152">
        <f>'200_bar'!T43</f>
        <v>0.18114148061667157</v>
      </c>
      <c r="L25" s="152">
        <f>'400_bar'!T43:T43</f>
        <v>0.1542383428874502</v>
      </c>
      <c r="M25" s="152">
        <f>'600_bar'!T43</f>
        <v>0.16302825895122194</v>
      </c>
      <c r="N25" s="153">
        <f>SB_0_bar!T43</f>
        <v>0.16060886904734328</v>
      </c>
      <c r="O25" s="130"/>
      <c r="P25" s="135">
        <v>0.08</v>
      </c>
      <c r="Q25" s="132"/>
      <c r="R25" s="129" t="s">
        <v>92</v>
      </c>
      <c r="S25" s="157">
        <f t="shared" si="5"/>
        <v>0.06350356749999997</v>
      </c>
      <c r="T25" s="152">
        <f t="shared" si="6"/>
        <v>-0.3949833333333333</v>
      </c>
      <c r="U25" s="152">
        <f t="shared" si="7"/>
        <v>-0.00850833333333332</v>
      </c>
      <c r="V25" s="152">
        <f t="shared" si="8"/>
        <v>-0.013353333333333314</v>
      </c>
      <c r="W25" s="153">
        <f t="shared" si="9"/>
        <v>-0.0038900000000000184</v>
      </c>
      <c r="X25" s="152"/>
      <c r="Y25" s="152"/>
      <c r="Z25" s="152"/>
      <c r="AA25" s="152"/>
      <c r="AB25" s="152"/>
      <c r="AC25" s="152"/>
    </row>
    <row r="26" spans="1:29" ht="12.75">
      <c r="A26" s="127" t="str">
        <f>Pre_Coll!J44</f>
        <v>a6</v>
      </c>
      <c r="B26" s="152">
        <f>Pre_Coll!S44</f>
        <v>-0.08706621166666666</v>
      </c>
      <c r="C26" s="152">
        <f>0_bar!S44</f>
        <v>-0.07286666666666666</v>
      </c>
      <c r="D26" s="152">
        <f>'200_bar'!S44</f>
        <v>-0.013571833333333333</v>
      </c>
      <c r="E26" s="152">
        <f>'400_bar'!S44</f>
        <v>-0.010834166666666667</v>
      </c>
      <c r="F26" s="152">
        <f>'600_bar'!S44</f>
        <v>-0.0035533333333333333</v>
      </c>
      <c r="G26" s="153">
        <f>SB_0_bar!S44</f>
        <v>-0.010052666666666666</v>
      </c>
      <c r="H26" s="129" t="s">
        <v>93</v>
      </c>
      <c r="I26" s="152">
        <f>Pre_Coll!T44</f>
        <v>0.07758378819340918</v>
      </c>
      <c r="J26" s="152">
        <f>0_bar!T44</f>
        <v>0.0677570857303254</v>
      </c>
      <c r="K26" s="152">
        <f>'200_bar'!T44</f>
        <v>0.057599221523963906</v>
      </c>
      <c r="L26" s="152">
        <f>'400_bar'!T44:T44</f>
        <v>0.04920965377003446</v>
      </c>
      <c r="M26" s="152">
        <f>'600_bar'!T44</f>
        <v>0.04657611691271253</v>
      </c>
      <c r="N26" s="153">
        <f>SB_0_bar!T44</f>
        <v>0.05056352680209982</v>
      </c>
      <c r="O26" s="130"/>
      <c r="P26" s="135">
        <v>0.1</v>
      </c>
      <c r="Q26" s="132"/>
      <c r="R26" s="129" t="s">
        <v>93</v>
      </c>
      <c r="S26" s="157">
        <f t="shared" si="5"/>
        <v>0.014199544999999994</v>
      </c>
      <c r="T26" s="152">
        <f t="shared" si="6"/>
        <v>0.05929483333333333</v>
      </c>
      <c r="U26" s="152">
        <f t="shared" si="7"/>
        <v>0.002737666666666666</v>
      </c>
      <c r="V26" s="152">
        <f t="shared" si="8"/>
        <v>0.007280833333333334</v>
      </c>
      <c r="W26" s="153">
        <f t="shared" si="9"/>
        <v>-0.006499333333333333</v>
      </c>
      <c r="X26" s="152"/>
      <c r="Y26" s="152"/>
      <c r="Z26" s="152"/>
      <c r="AA26" s="152"/>
      <c r="AB26" s="152"/>
      <c r="AC26" s="152"/>
    </row>
    <row r="27" spans="1:29" ht="12.75">
      <c r="A27" s="127" t="str">
        <f>Pre_Coll!J45</f>
        <v>a7</v>
      </c>
      <c r="B27" s="152">
        <f>Pre_Coll!S45</f>
        <v>-0.19461080499999997</v>
      </c>
      <c r="C27" s="152">
        <f>0_bar!S45</f>
        <v>-0.09743666666666666</v>
      </c>
      <c r="D27" s="152">
        <f>'200_bar'!S45</f>
        <v>-0.011478333333333333</v>
      </c>
      <c r="E27" s="152">
        <f>'400_bar'!S45</f>
        <v>0.0027866666666666665</v>
      </c>
      <c r="F27" s="152">
        <f>'600_bar'!S45</f>
        <v>0.004866666666666666</v>
      </c>
      <c r="G27" s="153">
        <f>SB_0_bar!S45</f>
        <v>0.004171666666666666</v>
      </c>
      <c r="H27" s="129" t="s">
        <v>94</v>
      </c>
      <c r="I27" s="152">
        <f>Pre_Coll!T45</f>
        <v>0.08134061649322648</v>
      </c>
      <c r="J27" s="152">
        <f>0_bar!T45</f>
        <v>0.06299702903047628</v>
      </c>
      <c r="K27" s="152">
        <f>'200_bar'!T45</f>
        <v>0.03822380118024196</v>
      </c>
      <c r="L27" s="152">
        <f>'400_bar'!T45:T45</f>
        <v>0.033312257003491476</v>
      </c>
      <c r="M27" s="152">
        <f>'600_bar'!T45</f>
        <v>0.03546861523469258</v>
      </c>
      <c r="N27" s="153">
        <f>SB_0_bar!T45</f>
        <v>0.03271667490235929</v>
      </c>
      <c r="O27" s="130"/>
      <c r="P27" s="135">
        <v>0.05</v>
      </c>
      <c r="Q27" s="132"/>
      <c r="R27" s="129" t="s">
        <v>94</v>
      </c>
      <c r="S27" s="157">
        <f t="shared" si="5"/>
        <v>0.09717413833333331</v>
      </c>
      <c r="T27" s="152">
        <f t="shared" si="6"/>
        <v>0.08595833333333333</v>
      </c>
      <c r="U27" s="152">
        <f t="shared" si="7"/>
        <v>0.014265</v>
      </c>
      <c r="V27" s="152">
        <f t="shared" si="8"/>
        <v>0.0020799999999999994</v>
      </c>
      <c r="W27" s="153">
        <f t="shared" si="9"/>
        <v>-0.0006949999999999994</v>
      </c>
      <c r="X27" s="152"/>
      <c r="Y27" s="152"/>
      <c r="Z27" s="152"/>
      <c r="AA27" s="152"/>
      <c r="AB27" s="152"/>
      <c r="AC27" s="152"/>
    </row>
    <row r="28" spans="1:29" ht="12.75">
      <c r="A28" s="127" t="str">
        <f>Pre_Coll!J46</f>
        <v>a8</v>
      </c>
      <c r="B28" s="152">
        <f>Pre_Coll!S46</f>
        <v>0.005372281000000002</v>
      </c>
      <c r="C28" s="152">
        <f>0_bar!S46</f>
        <v>0.00663</v>
      </c>
      <c r="D28" s="152">
        <f>'200_bar'!S46</f>
        <v>-6.833333333333362E-05</v>
      </c>
      <c r="E28" s="152">
        <f>'400_bar'!S46</f>
        <v>0.003853333333333333</v>
      </c>
      <c r="F28" s="152">
        <f>'600_bar'!S46</f>
        <v>0.004877216666666667</v>
      </c>
      <c r="G28" s="153">
        <f>SB_0_bar!S46</f>
        <v>0.0054783333333333325</v>
      </c>
      <c r="H28" s="129" t="s">
        <v>95</v>
      </c>
      <c r="I28" s="152">
        <f>Pre_Coll!T46</f>
        <v>0.051127812206645</v>
      </c>
      <c r="J28" s="152">
        <f>0_bar!T46</f>
        <v>0.026882168811314316</v>
      </c>
      <c r="K28" s="152">
        <f>'200_bar'!T46</f>
        <v>0.02069654117640594</v>
      </c>
      <c r="L28" s="152">
        <f>'400_bar'!T46:T46</f>
        <v>0.01973586346392442</v>
      </c>
      <c r="M28" s="152">
        <f>'600_bar'!T46</f>
        <v>0.017209833737769423</v>
      </c>
      <c r="N28" s="153">
        <f>SB_0_bar!T46</f>
        <v>0.01834811643375599</v>
      </c>
      <c r="O28" s="130"/>
      <c r="P28" s="135">
        <v>0.03</v>
      </c>
      <c r="Q28" s="132"/>
      <c r="R28" s="129" t="s">
        <v>95</v>
      </c>
      <c r="S28" s="157">
        <f t="shared" si="5"/>
        <v>0.0012577189999999974</v>
      </c>
      <c r="T28" s="152">
        <f t="shared" si="6"/>
        <v>-0.006698333333333333</v>
      </c>
      <c r="U28" s="152">
        <f t="shared" si="7"/>
        <v>0.003921666666666667</v>
      </c>
      <c r="V28" s="152">
        <f t="shared" si="8"/>
        <v>0.0010238833333333342</v>
      </c>
      <c r="W28" s="153">
        <f t="shared" si="9"/>
        <v>0.0006011166666666651</v>
      </c>
      <c r="X28" s="152"/>
      <c r="Y28" s="152"/>
      <c r="Z28" s="152"/>
      <c r="AA28" s="152"/>
      <c r="AB28" s="152"/>
      <c r="AC28" s="152"/>
    </row>
    <row r="29" spans="1:29" ht="12.75">
      <c r="A29" s="127" t="str">
        <f>Pre_Coll!J47</f>
        <v>a9</v>
      </c>
      <c r="B29" s="152">
        <f>Pre_Coll!S47</f>
        <v>-0.018778839666666665</v>
      </c>
      <c r="C29" s="152">
        <f>0_bar!S47</f>
        <v>0.027012666666666667</v>
      </c>
      <c r="D29" s="152">
        <f>'200_bar'!S47</f>
        <v>-0.0017349999999999998</v>
      </c>
      <c r="E29" s="152">
        <f>'400_bar'!S47</f>
        <v>0.0039900000000000005</v>
      </c>
      <c r="F29" s="152">
        <f>'600_bar'!S47</f>
        <v>0.004018333333333333</v>
      </c>
      <c r="G29" s="153">
        <f>SB_0_bar!S47</f>
        <v>0.0025216666666666664</v>
      </c>
      <c r="H29" s="129" t="s">
        <v>96</v>
      </c>
      <c r="I29" s="152">
        <f>Pre_Coll!T47</f>
        <v>0.028737784977077845</v>
      </c>
      <c r="J29" s="152">
        <f>0_bar!T47</f>
        <v>0.02578268493905681</v>
      </c>
      <c r="K29" s="152">
        <f>'200_bar'!T47</f>
        <v>0.014924610212665522</v>
      </c>
      <c r="L29" s="152">
        <f>'400_bar'!T47:T47</f>
        <v>0.016875258812830102</v>
      </c>
      <c r="M29" s="152">
        <f>'600_bar'!T47</f>
        <v>0.017803420364263342</v>
      </c>
      <c r="N29" s="153">
        <f>SB_0_bar!T47</f>
        <v>0.02038988025140576</v>
      </c>
      <c r="O29" s="130"/>
      <c r="P29" s="135">
        <v>0.03</v>
      </c>
      <c r="Q29" s="132"/>
      <c r="R29" s="129" t="s">
        <v>96</v>
      </c>
      <c r="S29" s="157">
        <f t="shared" si="5"/>
        <v>0.04579150633333333</v>
      </c>
      <c r="T29" s="152">
        <f t="shared" si="6"/>
        <v>-0.028747666666666668</v>
      </c>
      <c r="U29" s="152">
        <f t="shared" si="7"/>
        <v>0.005725</v>
      </c>
      <c r="V29" s="152">
        <f t="shared" si="8"/>
        <v>2.8333333333332468E-05</v>
      </c>
      <c r="W29" s="153">
        <f t="shared" si="9"/>
        <v>-0.0014966666666666665</v>
      </c>
      <c r="X29" s="152"/>
      <c r="Y29" s="152"/>
      <c r="Z29" s="152"/>
      <c r="AA29" s="152"/>
      <c r="AB29" s="152"/>
      <c r="AC29" s="152"/>
    </row>
    <row r="30" spans="1:29" ht="12.75">
      <c r="A30" s="127" t="str">
        <f>Pre_Coll!J48</f>
        <v>a10</v>
      </c>
      <c r="B30" s="152">
        <f>Pre_Coll!S48</f>
        <v>-0.0011038826666666668</v>
      </c>
      <c r="C30" s="152">
        <f>0_bar!S48</f>
        <v>3.2333333333333405E-05</v>
      </c>
      <c r="D30" s="152">
        <f>'200_bar'!S48</f>
        <v>1.1833333333333024E-05</v>
      </c>
      <c r="E30" s="152">
        <f>'400_bar'!S48</f>
        <v>1.6666666666665986E-05</v>
      </c>
      <c r="F30" s="152">
        <f>'600_bar'!S48</f>
        <v>1.3666666666666457E-05</v>
      </c>
      <c r="G30" s="153">
        <f>SB_0_bar!S48</f>
        <v>1.000000000000017E-05</v>
      </c>
      <c r="H30" s="129" t="s">
        <v>97</v>
      </c>
      <c r="I30" s="152">
        <f>Pre_Coll!T48</f>
        <v>0.04789624827441648</v>
      </c>
      <c r="J30" s="152">
        <f>0_bar!T48</f>
        <v>0.025370287201107258</v>
      </c>
      <c r="K30" s="152">
        <f>'200_bar'!T48</f>
        <v>0.029667898479108133</v>
      </c>
      <c r="L30" s="152">
        <f>'400_bar'!T48:T48</f>
        <v>0.02124009573110881</v>
      </c>
      <c r="M30" s="152">
        <f>'600_bar'!T48</f>
        <v>0.0216119681812339</v>
      </c>
      <c r="N30" s="153">
        <f>SB_0_bar!T48</f>
        <v>0.02304109980013975</v>
      </c>
      <c r="O30" s="130"/>
      <c r="P30" s="136">
        <v>1</v>
      </c>
      <c r="Q30" s="137"/>
      <c r="R30" s="129" t="s">
        <v>97</v>
      </c>
      <c r="S30" s="157">
        <f t="shared" si="5"/>
        <v>0.0011362160000000002</v>
      </c>
      <c r="T30" s="152">
        <f t="shared" si="6"/>
        <v>-2.0500000000000383E-05</v>
      </c>
      <c r="U30" s="152">
        <f t="shared" si="7"/>
        <v>4.833333333332962E-06</v>
      </c>
      <c r="V30" s="152">
        <f t="shared" si="8"/>
        <v>-2.999999999999529E-06</v>
      </c>
      <c r="W30" s="153">
        <f t="shared" si="9"/>
        <v>-3.666666666666287E-06</v>
      </c>
      <c r="X30" s="152"/>
      <c r="Y30" s="152"/>
      <c r="Z30" s="152"/>
      <c r="AA30" s="152"/>
      <c r="AB30" s="152"/>
      <c r="AC30" s="152"/>
    </row>
    <row r="31" spans="1:29" ht="12.75">
      <c r="A31" s="127" t="str">
        <f>Pre_Coll!J49</f>
        <v>a11</v>
      </c>
      <c r="B31" s="152">
        <f>Pre_Coll!S49</f>
        <v>-0.06758905500000001</v>
      </c>
      <c r="C31" s="152">
        <f>0_bar!S49</f>
        <v>-0.005329</v>
      </c>
      <c r="D31" s="152">
        <f>'200_bar'!S49</f>
        <v>-0.0064139</v>
      </c>
      <c r="E31" s="152">
        <f>'400_bar'!S49</f>
        <v>-0.004869166666666667</v>
      </c>
      <c r="F31" s="152">
        <f>'600_bar'!S49</f>
        <v>-0.004961666666666666</v>
      </c>
      <c r="G31" s="153">
        <f>SB_0_bar!S49</f>
        <v>-0.004635666666666667</v>
      </c>
      <c r="H31" s="129" t="s">
        <v>98</v>
      </c>
      <c r="I31" s="152">
        <f>Pre_Coll!T49</f>
        <v>0.004885110914927953</v>
      </c>
      <c r="J31" s="152">
        <f>0_bar!T49</f>
        <v>0.005848192028310972</v>
      </c>
      <c r="K31" s="152">
        <f>'200_bar'!T49</f>
        <v>0.004662966272663785</v>
      </c>
      <c r="L31" s="152">
        <f>'400_bar'!T49:T49</f>
        <v>0.0033830436247064073</v>
      </c>
      <c r="M31" s="152">
        <f>'600_bar'!T49</f>
        <v>0.006938891602170095</v>
      </c>
      <c r="N31" s="153">
        <f>SB_0_bar!T49</f>
        <v>0.007926201149773243</v>
      </c>
      <c r="O31" s="130"/>
      <c r="P31" s="135">
        <v>0.054</v>
      </c>
      <c r="Q31" s="132"/>
      <c r="R31" s="129" t="s">
        <v>98</v>
      </c>
      <c r="S31" s="157">
        <f t="shared" si="5"/>
        <v>0.06226005500000001</v>
      </c>
      <c r="T31" s="152">
        <f t="shared" si="6"/>
        <v>-0.0010848999999999998</v>
      </c>
      <c r="U31" s="152">
        <f t="shared" si="7"/>
        <v>0.0015447333333333335</v>
      </c>
      <c r="V31" s="152">
        <f t="shared" si="8"/>
        <v>-9.24999999999997E-05</v>
      </c>
      <c r="W31" s="153">
        <f t="shared" si="9"/>
        <v>0.00032599999999999903</v>
      </c>
      <c r="X31" s="152"/>
      <c r="Y31" s="152"/>
      <c r="Z31" s="152"/>
      <c r="AA31" s="152"/>
      <c r="AB31" s="152"/>
      <c r="AC31" s="152"/>
    </row>
    <row r="32" spans="1:29" ht="12.75">
      <c r="A32" s="127" t="str">
        <f>Pre_Coll!J50</f>
        <v>a12</v>
      </c>
      <c r="B32" s="152">
        <f>Pre_Coll!S50</f>
        <v>-0.0020063927</v>
      </c>
      <c r="C32" s="152">
        <f>0_bar!S50</f>
        <v>-0.0018508333333333335</v>
      </c>
      <c r="D32" s="152">
        <f>'200_bar'!S50</f>
        <v>-0.0014136200000000002</v>
      </c>
      <c r="E32" s="152">
        <f>'400_bar'!S50</f>
        <v>-0.0014808333333333334</v>
      </c>
      <c r="F32" s="152">
        <f>'600_bar'!S50</f>
        <v>-0.0014783166666666667</v>
      </c>
      <c r="G32" s="153">
        <f>SB_0_bar!S50</f>
        <v>-0.0018123333333333333</v>
      </c>
      <c r="H32" s="129" t="s">
        <v>99</v>
      </c>
      <c r="I32" s="152">
        <f>Pre_Coll!T50</f>
        <v>0.0014230091892991875</v>
      </c>
      <c r="J32" s="152">
        <f>0_bar!T50</f>
        <v>0.001971472284021935</v>
      </c>
      <c r="K32" s="152">
        <f>'200_bar'!T50</f>
        <v>0.0034583254309564332</v>
      </c>
      <c r="L32" s="152">
        <f>'400_bar'!T50:T50</f>
        <v>0.003161483602150526</v>
      </c>
      <c r="M32" s="152">
        <f>'600_bar'!T50</f>
        <v>0.003042834842982226</v>
      </c>
      <c r="N32" s="153">
        <f>SB_0_bar!T50</f>
        <v>0.0034158227510611068</v>
      </c>
      <c r="O32" s="130"/>
      <c r="P32" s="135">
        <v>0.004</v>
      </c>
      <c r="Q32" s="132"/>
      <c r="R32" s="129" t="s">
        <v>99</v>
      </c>
      <c r="S32" s="157">
        <f t="shared" si="5"/>
        <v>0.00015555936666666642</v>
      </c>
      <c r="T32" s="152">
        <f t="shared" si="6"/>
        <v>0.00043721333333333326</v>
      </c>
      <c r="U32" s="152">
        <f t="shared" si="7"/>
        <v>-6.721333333333315E-05</v>
      </c>
      <c r="V32" s="152">
        <f t="shared" si="8"/>
        <v>2.5166666666666827E-06</v>
      </c>
      <c r="W32" s="153">
        <f t="shared" si="9"/>
        <v>-0.00033401666666666666</v>
      </c>
      <c r="X32" s="152"/>
      <c r="Y32" s="152"/>
      <c r="Z32" s="152"/>
      <c r="AA32" s="152"/>
      <c r="AB32" s="152"/>
      <c r="AC32" s="152"/>
    </row>
    <row r="33" spans="1:29" ht="12.75">
      <c r="A33" s="127" t="str">
        <f>Pre_Coll!J51</f>
        <v>a13</v>
      </c>
      <c r="B33" s="152">
        <f>Pre_Coll!S51</f>
        <v>-0.002035985016666667</v>
      </c>
      <c r="C33" s="152">
        <f>0_bar!S51</f>
        <v>0.004136506666666667</v>
      </c>
      <c r="D33" s="152">
        <f>'200_bar'!S51</f>
        <v>-0.000882</v>
      </c>
      <c r="E33" s="152">
        <f>'400_bar'!S51</f>
        <v>-0.0023326666666666665</v>
      </c>
      <c r="F33" s="152">
        <f>'600_bar'!S51</f>
        <v>-0.0029716666666666663</v>
      </c>
      <c r="G33" s="153">
        <f>SB_0_bar!S51</f>
        <v>-0.0025033333333333335</v>
      </c>
      <c r="H33" s="129" t="s">
        <v>100</v>
      </c>
      <c r="I33" s="152">
        <f>Pre_Coll!T51</f>
        <v>0.004574307655676456</v>
      </c>
      <c r="J33" s="152">
        <f>0_bar!T51</f>
        <v>0.0036655710960594758</v>
      </c>
      <c r="K33" s="152">
        <f>'200_bar'!T51</f>
        <v>0.0032182541851134136</v>
      </c>
      <c r="L33" s="152">
        <f>'400_bar'!T51:T51</f>
        <v>0.0031609774859474504</v>
      </c>
      <c r="M33" s="152">
        <f>'600_bar'!T51</f>
        <v>0.0031352523130789116</v>
      </c>
      <c r="N33" s="153">
        <f>SB_0_bar!T51</f>
        <v>0.003989073409535937</v>
      </c>
      <c r="O33" s="130"/>
      <c r="P33" s="135">
        <v>0.006</v>
      </c>
      <c r="Q33" s="132"/>
      <c r="R33" s="129" t="s">
        <v>100</v>
      </c>
      <c r="S33" s="157">
        <f t="shared" si="5"/>
        <v>0.006172491683333334</v>
      </c>
      <c r="T33" s="152">
        <f t="shared" si="6"/>
        <v>-0.005018506666666667</v>
      </c>
      <c r="U33" s="152">
        <f t="shared" si="7"/>
        <v>-0.0014506666666666665</v>
      </c>
      <c r="V33" s="152">
        <f t="shared" si="8"/>
        <v>-0.0006389999999999998</v>
      </c>
      <c r="W33" s="153">
        <f t="shared" si="9"/>
        <v>0.00046833333333333275</v>
      </c>
      <c r="X33" s="152"/>
      <c r="Y33" s="152"/>
      <c r="Z33" s="152"/>
      <c r="AA33" s="152"/>
      <c r="AB33" s="152"/>
      <c r="AC33" s="152"/>
    </row>
    <row r="34" spans="1:29" ht="12.75">
      <c r="A34" s="127" t="str">
        <f>Pre_Coll!J52</f>
        <v>a14</v>
      </c>
      <c r="B34" s="152">
        <f>Pre_Coll!S52</f>
        <v>0.002587453616666667</v>
      </c>
      <c r="C34" s="152">
        <f>0_bar!S52</f>
        <v>0.0006276666666666667</v>
      </c>
      <c r="D34" s="152">
        <f>'200_bar'!S52</f>
        <v>-0.003986666666666666</v>
      </c>
      <c r="E34" s="152">
        <f>'400_bar'!S52</f>
        <v>-0.011651666666666666</v>
      </c>
      <c r="F34" s="152">
        <f>'600_bar'!S52</f>
        <v>-0.014833333333333332</v>
      </c>
      <c r="G34" s="153">
        <f>SB_0_bar!S52</f>
        <v>-0.010106666666666668</v>
      </c>
      <c r="H34" s="129" t="s">
        <v>101</v>
      </c>
      <c r="I34" s="152">
        <f>Pre_Coll!T52</f>
        <v>0.002066033729204001</v>
      </c>
      <c r="J34" s="152">
        <f>0_bar!T52</f>
        <v>0.0016271839068361838</v>
      </c>
      <c r="K34" s="152">
        <f>'200_bar'!T52</f>
        <v>0.0011318774963160426</v>
      </c>
      <c r="L34" s="152">
        <f>'400_bar'!T52:T52</f>
        <v>0.0017576167576200054</v>
      </c>
      <c r="M34" s="152">
        <f>'600_bar'!T52</f>
        <v>0.0020762145040112644</v>
      </c>
      <c r="N34" s="153">
        <f>SB_0_bar!T52</f>
        <v>0.001467619387534323</v>
      </c>
      <c r="O34" s="130"/>
      <c r="P34" s="135">
        <v>0.007</v>
      </c>
      <c r="Q34" s="132"/>
      <c r="R34" s="129" t="s">
        <v>101</v>
      </c>
      <c r="S34" s="157">
        <f t="shared" si="5"/>
        <v>-0.0019597869500000004</v>
      </c>
      <c r="T34" s="152">
        <f t="shared" si="6"/>
        <v>-0.004614333333333333</v>
      </c>
      <c r="U34" s="152">
        <f t="shared" si="7"/>
        <v>-0.007665</v>
      </c>
      <c r="V34" s="152">
        <f t="shared" si="8"/>
        <v>-0.003181666666666666</v>
      </c>
      <c r="W34" s="153">
        <f t="shared" si="9"/>
        <v>0.004726666666666664</v>
      </c>
      <c r="X34" s="152"/>
      <c r="Y34" s="152"/>
      <c r="Z34" s="152"/>
      <c r="AA34" s="152"/>
      <c r="AB34" s="152"/>
      <c r="AC34" s="152"/>
    </row>
    <row r="35" spans="1:29" ht="12.75">
      <c r="A35" s="127" t="str">
        <f>Pre_Coll!J53</f>
        <v>a15</v>
      </c>
      <c r="B35" s="152">
        <f>Pre_Coll!S53</f>
        <v>-0.00704997</v>
      </c>
      <c r="C35" s="152">
        <f>0_bar!S53</f>
        <v>0.0028109999999999997</v>
      </c>
      <c r="D35" s="152">
        <f>'200_bar'!S53</f>
        <v>0.004551</v>
      </c>
      <c r="E35" s="152">
        <f>'400_bar'!S53</f>
        <v>0.005331666666666666</v>
      </c>
      <c r="F35" s="152">
        <f>'600_bar'!S53</f>
        <v>0.008385000000000002</v>
      </c>
      <c r="G35" s="153">
        <f>SB_0_bar!S53</f>
        <v>0.005331666666666666</v>
      </c>
      <c r="H35" s="129" t="s">
        <v>102</v>
      </c>
      <c r="I35" s="152">
        <f>Pre_Coll!T53</f>
        <v>0.00675895022391865</v>
      </c>
      <c r="J35" s="152">
        <f>0_bar!T53</f>
        <v>0.0024713147917657112</v>
      </c>
      <c r="K35" s="152">
        <f>'200_bar'!T53</f>
        <v>0.0034688358277670047</v>
      </c>
      <c r="L35" s="152">
        <f>'400_bar'!T53:T53</f>
        <v>0.0027018765084042377</v>
      </c>
      <c r="M35" s="152">
        <f>'600_bar'!T53</f>
        <v>0.0011954371585323807</v>
      </c>
      <c r="N35" s="153">
        <f>SB_0_bar!T53</f>
        <v>0.0013305399906303715</v>
      </c>
      <c r="O35" s="130"/>
      <c r="P35" s="138">
        <v>0.006</v>
      </c>
      <c r="Q35" s="132"/>
      <c r="R35" s="129" t="s">
        <v>102</v>
      </c>
      <c r="S35" s="157">
        <f t="shared" si="5"/>
        <v>0.00986097</v>
      </c>
      <c r="T35" s="152">
        <f t="shared" si="6"/>
        <v>0.0017400000000000007</v>
      </c>
      <c r="U35" s="152">
        <f t="shared" si="7"/>
        <v>0.0007806666666666656</v>
      </c>
      <c r="V35" s="152">
        <f t="shared" si="8"/>
        <v>0.003053333333333336</v>
      </c>
      <c r="W35" s="153">
        <f t="shared" si="9"/>
        <v>-0.003053333333333336</v>
      </c>
      <c r="X35" s="152"/>
      <c r="Y35" s="152"/>
      <c r="Z35" s="152"/>
      <c r="AA35" s="152"/>
      <c r="AB35" s="152"/>
      <c r="AC35" s="152"/>
    </row>
    <row r="36" spans="1:23" ht="12.75">
      <c r="A36" s="127" t="str">
        <f>Pre_Coll!J54</f>
        <v>a16</v>
      </c>
      <c r="B36" s="54"/>
      <c r="C36" s="146"/>
      <c r="D36" s="146"/>
      <c r="E36" s="146"/>
      <c r="F36" s="146"/>
      <c r="G36" s="147"/>
      <c r="H36" s="139" t="s">
        <v>103</v>
      </c>
      <c r="I36" s="54"/>
      <c r="J36" s="54"/>
      <c r="K36" s="54"/>
      <c r="L36" s="54"/>
      <c r="M36" s="54"/>
      <c r="N36" s="148"/>
      <c r="O36" s="105"/>
      <c r="P36" s="105"/>
      <c r="Q36" s="105"/>
      <c r="R36" s="139" t="s">
        <v>103</v>
      </c>
      <c r="S36" s="133"/>
      <c r="T36" s="130"/>
      <c r="U36" s="130"/>
      <c r="V36" s="130"/>
      <c r="W36" s="134"/>
    </row>
    <row r="37" spans="1:23" ht="13.5" thickBot="1">
      <c r="A37" s="140" t="str">
        <f>Pre_Coll!J55</f>
        <v>a17</v>
      </c>
      <c r="B37" s="54"/>
      <c r="C37" s="146"/>
      <c r="D37" s="146"/>
      <c r="E37" s="146"/>
      <c r="F37" s="146"/>
      <c r="G37" s="147"/>
      <c r="H37" s="139" t="s">
        <v>104</v>
      </c>
      <c r="I37" s="54"/>
      <c r="J37" s="54"/>
      <c r="K37" s="54"/>
      <c r="L37" s="54"/>
      <c r="M37" s="54"/>
      <c r="N37" s="148"/>
      <c r="O37" s="105"/>
      <c r="P37" s="105"/>
      <c r="Q37" s="105"/>
      <c r="R37" s="149" t="s">
        <v>104</v>
      </c>
      <c r="S37" s="142"/>
      <c r="T37" s="143"/>
      <c r="U37" s="143"/>
      <c r="V37" s="143"/>
      <c r="W37" s="144"/>
    </row>
    <row r="38" spans="2:23" ht="13.5" thickBot="1">
      <c r="B38" s="250" t="s">
        <v>137</v>
      </c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2"/>
      <c r="O38" s="105"/>
      <c r="P38" s="105"/>
      <c r="Q38" s="105"/>
      <c r="R38" s="105"/>
      <c r="S38" s="130"/>
      <c r="T38" s="130"/>
      <c r="U38" s="130"/>
      <c r="V38" s="130"/>
      <c r="W38" s="130"/>
    </row>
    <row r="39" spans="2:23" ht="13.5" thickBot="1">
      <c r="B39" s="253" t="s">
        <v>138</v>
      </c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2"/>
      <c r="O39" s="105"/>
      <c r="P39" s="105"/>
      <c r="Q39" s="105"/>
      <c r="R39" s="105"/>
      <c r="S39" s="130"/>
      <c r="T39" s="130"/>
      <c r="U39" s="130"/>
      <c r="V39" s="130"/>
      <c r="W39" s="130"/>
    </row>
    <row r="40" spans="15:23" ht="12.75">
      <c r="O40" s="117"/>
      <c r="P40" s="117"/>
      <c r="Q40" s="117"/>
      <c r="R40" s="117"/>
      <c r="S40" s="130"/>
      <c r="T40" s="130"/>
      <c r="U40" s="130"/>
      <c r="V40" s="130"/>
      <c r="W40" s="130"/>
    </row>
    <row r="41" spans="1:23" ht="15.75">
      <c r="A41" s="116"/>
      <c r="B41" s="247" t="s">
        <v>22</v>
      </c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9"/>
      <c r="O41" s="115"/>
      <c r="P41" s="115"/>
      <c r="Q41" s="115"/>
      <c r="R41" s="115"/>
      <c r="S41" s="130"/>
      <c r="T41" s="130"/>
      <c r="U41" s="130"/>
      <c r="V41" s="130"/>
      <c r="W41" s="130"/>
    </row>
    <row r="42" spans="2:23" ht="12.75">
      <c r="B42" s="254" t="s">
        <v>134</v>
      </c>
      <c r="C42" s="255"/>
      <c r="D42" s="255"/>
      <c r="E42" s="255"/>
      <c r="F42" s="255"/>
      <c r="G42" s="256"/>
      <c r="I42" s="254" t="s">
        <v>135</v>
      </c>
      <c r="J42" s="255"/>
      <c r="K42" s="255"/>
      <c r="L42" s="255"/>
      <c r="M42" s="255"/>
      <c r="N42" s="256"/>
      <c r="O42" s="54"/>
      <c r="P42" s="105" t="s">
        <v>136</v>
      </c>
      <c r="Q42" s="54"/>
      <c r="R42" s="54"/>
      <c r="S42" s="130"/>
      <c r="T42" s="130"/>
      <c r="U42" s="130"/>
      <c r="V42" s="130"/>
      <c r="W42" s="130"/>
    </row>
    <row r="43" spans="1:23" ht="12.75">
      <c r="A43" s="119"/>
      <c r="B43" s="120" t="s">
        <v>128</v>
      </c>
      <c r="C43" s="120" t="s">
        <v>129</v>
      </c>
      <c r="D43" s="120" t="s">
        <v>130</v>
      </c>
      <c r="E43" s="120" t="s">
        <v>131</v>
      </c>
      <c r="F43" s="120" t="s">
        <v>132</v>
      </c>
      <c r="G43" s="121" t="s">
        <v>133</v>
      </c>
      <c r="I43" s="122" t="s">
        <v>128</v>
      </c>
      <c r="J43" s="120" t="s">
        <v>129</v>
      </c>
      <c r="K43" s="120" t="s">
        <v>130</v>
      </c>
      <c r="L43" s="120" t="s">
        <v>131</v>
      </c>
      <c r="M43" s="120" t="s">
        <v>132</v>
      </c>
      <c r="N43" s="121" t="s">
        <v>133</v>
      </c>
      <c r="O43" s="54"/>
      <c r="P43" s="105"/>
      <c r="Q43" s="54"/>
      <c r="R43" s="105"/>
      <c r="S43" s="123" t="str">
        <f>CONCATENATE(J43,"-",I43)</f>
        <v>0_bar-Pre_Coll</v>
      </c>
      <c r="T43" s="124" t="str">
        <f>CONCATENATE(K43,"-",J43)</f>
        <v>200_bar-0_bar</v>
      </c>
      <c r="U43" s="124" t="str">
        <f>CONCATENATE(L43,"-",K43)</f>
        <v>400_bar-200_bar</v>
      </c>
      <c r="V43" s="124" t="str">
        <f>CONCATENATE(M43,"-",L43)</f>
        <v>600_bar-400_bar</v>
      </c>
      <c r="W43" s="125" t="str">
        <f>CONCATENATE(N43,"-",M43)</f>
        <v>SB_0_bar-600_bar</v>
      </c>
    </row>
    <row r="44" spans="1:29" ht="12.75">
      <c r="A44" s="126" t="str">
        <f>Pre_Coll!J22</f>
        <v>b1</v>
      </c>
      <c r="B44" s="150">
        <f>Pre_Coll!V22</f>
        <v>10000</v>
      </c>
      <c r="C44" s="150">
        <f>0_bar!V22</f>
        <v>10000</v>
      </c>
      <c r="D44" s="150">
        <f>'200_bar'!V22</f>
        <v>10000</v>
      </c>
      <c r="E44" s="150">
        <f>'400_bar'!V22</f>
        <v>10000</v>
      </c>
      <c r="F44" s="150">
        <f>'600_bar'!V22</f>
        <v>10000</v>
      </c>
      <c r="G44" s="151">
        <f>SB_0_bar!V22</f>
        <v>10000</v>
      </c>
      <c r="H44" s="119" t="s">
        <v>71</v>
      </c>
      <c r="I44" s="150">
        <f>Pre_Coll!W22</f>
        <v>0</v>
      </c>
      <c r="J44" s="150">
        <f>0_bar!W22</f>
        <v>0</v>
      </c>
      <c r="K44" s="150">
        <f>'200_bar'!W22</f>
        <v>0</v>
      </c>
      <c r="L44" s="150">
        <f>'400_bar'!W22</f>
        <v>0</v>
      </c>
      <c r="M44" s="150">
        <f>'600_bar'!W22</f>
        <v>0</v>
      </c>
      <c r="N44" s="151">
        <f>SB_0_bar!W22</f>
        <v>0</v>
      </c>
      <c r="O44" s="54"/>
      <c r="P44" s="105"/>
      <c r="Q44" s="54"/>
      <c r="R44" s="119" t="s">
        <v>71</v>
      </c>
      <c r="S44" s="156"/>
      <c r="T44" s="150"/>
      <c r="U44" s="150"/>
      <c r="V44" s="150"/>
      <c r="W44" s="151"/>
      <c r="X44" s="152"/>
      <c r="Y44" s="152"/>
      <c r="Z44" s="152"/>
      <c r="AA44" s="152"/>
      <c r="AB44" s="152"/>
      <c r="AC44" s="152"/>
    </row>
    <row r="45" spans="1:29" ht="12.75">
      <c r="A45" s="127" t="str">
        <f>Pre_Coll!J23</f>
        <v>b2</v>
      </c>
      <c r="B45" s="152">
        <f>Pre_Coll!V23</f>
        <v>0.5782725583333334</v>
      </c>
      <c r="C45" s="152">
        <f>0_bar!V23</f>
        <v>2.6103333333333336</v>
      </c>
      <c r="D45" s="152">
        <f>'200_bar'!V23</f>
        <v>1.349</v>
      </c>
      <c r="E45" s="152">
        <f>'400_bar'!V23</f>
        <v>0.843</v>
      </c>
      <c r="F45" s="152">
        <f>'600_bar'!V23</f>
        <v>1.083</v>
      </c>
      <c r="G45" s="153">
        <f>SB_0_bar!V23</f>
        <v>4.445</v>
      </c>
      <c r="H45" s="129" t="s">
        <v>72</v>
      </c>
      <c r="I45" s="152">
        <f>Pre_Coll!W23</f>
        <v>0.5198258050658858</v>
      </c>
      <c r="J45" s="152">
        <f>0_bar!W23</f>
        <v>1.218540383683145</v>
      </c>
      <c r="K45" s="152">
        <f>'200_bar'!W23</f>
        <v>1.2147999012183037</v>
      </c>
      <c r="L45" s="152">
        <f>'400_bar'!W23</f>
        <v>1.2121509806950617</v>
      </c>
      <c r="M45" s="152">
        <f>'600_bar'!W23</f>
        <v>1.351937128715681</v>
      </c>
      <c r="N45" s="153">
        <f>SB_0_bar!W23</f>
        <v>1.0193478307231503</v>
      </c>
      <c r="O45" s="128"/>
      <c r="P45" s="131">
        <v>0.46</v>
      </c>
      <c r="Q45" s="128"/>
      <c r="R45" s="129" t="s">
        <v>72</v>
      </c>
      <c r="S45" s="157">
        <f aca="true" t="shared" si="10" ref="S45:S58">C45-B45</f>
        <v>2.032060775</v>
      </c>
      <c r="T45" s="152">
        <f aca="true" t="shared" si="11" ref="T45:T58">D45-C45</f>
        <v>-1.2613333333333336</v>
      </c>
      <c r="U45" s="152">
        <f aca="true" t="shared" si="12" ref="U45:U58">E45-D45</f>
        <v>-0.506</v>
      </c>
      <c r="V45" s="152">
        <f aca="true" t="shared" si="13" ref="V45:V58">F45-E45</f>
        <v>0.24</v>
      </c>
      <c r="W45" s="153">
        <f aca="true" t="shared" si="14" ref="W45:W58">G45-F45</f>
        <v>3.362</v>
      </c>
      <c r="X45" s="152"/>
      <c r="Y45" s="152"/>
      <c r="Z45" s="152"/>
      <c r="AA45" s="152"/>
      <c r="AB45" s="152"/>
      <c r="AC45" s="152"/>
    </row>
    <row r="46" spans="1:29" ht="12.75">
      <c r="A46" s="127" t="str">
        <f>Pre_Coll!J24</f>
        <v>b3</v>
      </c>
      <c r="B46" s="152">
        <f>Pre_Coll!V24</f>
        <v>-0.13095269999999995</v>
      </c>
      <c r="C46" s="152">
        <f>0_bar!V24</f>
        <v>-8.456666666666667</v>
      </c>
      <c r="D46" s="152">
        <f>'200_bar'!V24</f>
        <v>-10.325000000000001</v>
      </c>
      <c r="E46" s="152">
        <f>'400_bar'!V24</f>
        <v>-12.41666666666667</v>
      </c>
      <c r="F46" s="152">
        <f>'600_bar'!V24</f>
        <v>-13.450000000000001</v>
      </c>
      <c r="G46" s="153">
        <f>SB_0_bar!V24</f>
        <v>-8.508333333333335</v>
      </c>
      <c r="H46" s="129" t="s">
        <v>73</v>
      </c>
      <c r="I46" s="152">
        <f>Pre_Coll!W24</f>
        <v>0.8085441436033781</v>
      </c>
      <c r="J46" s="152">
        <f>0_bar!W24</f>
        <v>0.7143575202002381</v>
      </c>
      <c r="K46" s="152">
        <f>'200_bar'!W24</f>
        <v>0.4997499374687022</v>
      </c>
      <c r="L46" s="152">
        <f>'400_bar'!W24</f>
        <v>0.47923550230194156</v>
      </c>
      <c r="M46" s="152">
        <f>'600_bar'!W24</f>
        <v>0.4764451699828619</v>
      </c>
      <c r="N46" s="153">
        <f>SB_0_bar!W24</f>
        <v>0.3643853271835391</v>
      </c>
      <c r="O46" s="128"/>
      <c r="P46" s="135">
        <v>0.66</v>
      </c>
      <c r="Q46" s="128"/>
      <c r="R46" s="129" t="s">
        <v>73</v>
      </c>
      <c r="S46" s="157">
        <f t="shared" si="10"/>
        <v>-8.325713966666667</v>
      </c>
      <c r="T46" s="152">
        <f t="shared" si="11"/>
        <v>-1.868333333333334</v>
      </c>
      <c r="U46" s="152">
        <f t="shared" si="12"/>
        <v>-2.0916666666666686</v>
      </c>
      <c r="V46" s="152">
        <f t="shared" si="13"/>
        <v>-1.0333333333333314</v>
      </c>
      <c r="W46" s="153">
        <f t="shared" si="14"/>
        <v>4.941666666666666</v>
      </c>
      <c r="X46" s="152"/>
      <c r="Y46" s="152"/>
      <c r="Z46" s="152"/>
      <c r="AA46" s="152"/>
      <c r="AB46" s="152"/>
      <c r="AC46" s="152"/>
    </row>
    <row r="47" spans="1:29" ht="12.75">
      <c r="A47" s="127" t="str">
        <f>Pre_Coll!J25</f>
        <v>b4</v>
      </c>
      <c r="B47" s="152">
        <f>Pre_Coll!V25</f>
        <v>0.09040044333333332</v>
      </c>
      <c r="C47" s="152">
        <f>0_bar!V25</f>
        <v>0.20265</v>
      </c>
      <c r="D47" s="152">
        <f>'200_bar'!V25</f>
        <v>-0.002223333333333333</v>
      </c>
      <c r="E47" s="152">
        <f>'400_bar'!V25</f>
        <v>-0.06544333333333334</v>
      </c>
      <c r="F47" s="152">
        <f>'600_bar'!V25</f>
        <v>-0.16163333333333332</v>
      </c>
      <c r="G47" s="153">
        <f>SB_0_bar!V25</f>
        <v>0.12533333333333335</v>
      </c>
      <c r="H47" s="129" t="s">
        <v>74</v>
      </c>
      <c r="I47" s="152">
        <f>Pre_Coll!W25</f>
        <v>0.19761044989427223</v>
      </c>
      <c r="J47" s="152">
        <f>0_bar!W25</f>
        <v>0.09004185138034426</v>
      </c>
      <c r="K47" s="152">
        <f>'200_bar'!W25</f>
        <v>0.09568653858650476</v>
      </c>
      <c r="L47" s="152">
        <f>'400_bar'!W25</f>
        <v>0.10962382253263506</v>
      </c>
      <c r="M47" s="152">
        <f>'600_bar'!W25</f>
        <v>0.09009944875895003</v>
      </c>
      <c r="N47" s="153">
        <f>SB_0_bar!W25</f>
        <v>0.060796929747041185</v>
      </c>
      <c r="O47" s="128"/>
      <c r="P47" s="135">
        <v>0.09</v>
      </c>
      <c r="Q47" s="128"/>
      <c r="R47" s="129" t="s">
        <v>74</v>
      </c>
      <c r="S47" s="157">
        <f t="shared" si="10"/>
        <v>0.11224955666666668</v>
      </c>
      <c r="T47" s="152">
        <f t="shared" si="11"/>
        <v>-0.20487333333333332</v>
      </c>
      <c r="U47" s="152">
        <f t="shared" si="12"/>
        <v>-0.06322000000000001</v>
      </c>
      <c r="V47" s="152">
        <f t="shared" si="13"/>
        <v>-0.09618999999999998</v>
      </c>
      <c r="W47" s="153">
        <f t="shared" si="14"/>
        <v>0.2869666666666667</v>
      </c>
      <c r="X47" s="152"/>
      <c r="Y47" s="152"/>
      <c r="Z47" s="152"/>
      <c r="AA47" s="152"/>
      <c r="AB47" s="152"/>
      <c r="AC47" s="152"/>
    </row>
    <row r="48" spans="1:29" ht="12.75">
      <c r="A48" s="127" t="str">
        <f>Pre_Coll!J26</f>
        <v>b5</v>
      </c>
      <c r="B48" s="152">
        <f>Pre_Coll!V26</f>
        <v>3.1015298333333328</v>
      </c>
      <c r="C48" s="152">
        <f>0_bar!V26</f>
        <v>2.595</v>
      </c>
      <c r="D48" s="152">
        <f>'200_bar'!V26</f>
        <v>0.48200000000000004</v>
      </c>
      <c r="E48" s="152">
        <f>'400_bar'!V26</f>
        <v>0.09673333333333334</v>
      </c>
      <c r="F48" s="152">
        <f>'600_bar'!V26</f>
        <v>0.040619999999999996</v>
      </c>
      <c r="G48" s="153">
        <f>SB_0_bar!V26</f>
        <v>0.17007666666666668</v>
      </c>
      <c r="H48" s="129" t="s">
        <v>75</v>
      </c>
      <c r="I48" s="152">
        <f>Pre_Coll!W26</f>
        <v>0.07853987322480338</v>
      </c>
      <c r="J48" s="152">
        <f>0_bar!W26</f>
        <v>0.06625707509391568</v>
      </c>
      <c r="K48" s="152">
        <f>'200_bar'!W26</f>
        <v>0.08439668239925026</v>
      </c>
      <c r="L48" s="152">
        <f>'400_bar'!W26</f>
        <v>0.10154706626321935</v>
      </c>
      <c r="M48" s="152">
        <f>'600_bar'!W26</f>
        <v>0.11889955424643105</v>
      </c>
      <c r="N48" s="153">
        <f>SB_0_bar!W26</f>
        <v>0.10993406781642649</v>
      </c>
      <c r="O48" s="128"/>
      <c r="P48" s="135">
        <v>0.27</v>
      </c>
      <c r="Q48" s="128"/>
      <c r="R48" s="129" t="s">
        <v>75</v>
      </c>
      <c r="S48" s="157">
        <f t="shared" si="10"/>
        <v>-0.5065298333333326</v>
      </c>
      <c r="T48" s="152">
        <f t="shared" si="11"/>
        <v>-2.113</v>
      </c>
      <c r="U48" s="152">
        <f t="shared" si="12"/>
        <v>-0.3852666666666667</v>
      </c>
      <c r="V48" s="152">
        <f t="shared" si="13"/>
        <v>-0.05611333333333334</v>
      </c>
      <c r="W48" s="153">
        <f t="shared" si="14"/>
        <v>0.1294566666666667</v>
      </c>
      <c r="X48" s="152"/>
      <c r="Y48" s="152"/>
      <c r="Z48" s="152"/>
      <c r="AA48" s="152"/>
      <c r="AB48" s="152"/>
      <c r="AC48" s="152"/>
    </row>
    <row r="49" spans="1:29" ht="12.75">
      <c r="A49" s="127" t="str">
        <f>Pre_Coll!J27</f>
        <v>b6</v>
      </c>
      <c r="B49" s="152">
        <f>Pre_Coll!V27</f>
        <v>0.0420266323</v>
      </c>
      <c r="C49" s="152">
        <f>0_bar!V27</f>
        <v>0.04771166666666667</v>
      </c>
      <c r="D49" s="152">
        <f>'200_bar'!V27</f>
        <v>-0.002991666666666668</v>
      </c>
      <c r="E49" s="152">
        <f>'400_bar'!V27</f>
        <v>-0.013268333333333335</v>
      </c>
      <c r="F49" s="152">
        <f>'600_bar'!V27</f>
        <v>-0.0195</v>
      </c>
      <c r="G49" s="153">
        <f>SB_0_bar!V27</f>
        <v>-0.007186666666666667</v>
      </c>
      <c r="H49" s="129" t="s">
        <v>76</v>
      </c>
      <c r="I49" s="152">
        <f>Pre_Coll!W27</f>
        <v>0.07575392693238468</v>
      </c>
      <c r="J49" s="152">
        <f>0_bar!W27</f>
        <v>0.03050558664682039</v>
      </c>
      <c r="K49" s="152">
        <f>'200_bar'!W27</f>
        <v>0.05937976639114258</v>
      </c>
      <c r="L49" s="152">
        <f>'400_bar'!W27</f>
        <v>0.045489682529851395</v>
      </c>
      <c r="M49" s="152">
        <f>'600_bar'!W27</f>
        <v>0.052144414849531105</v>
      </c>
      <c r="N49" s="153">
        <f>SB_0_bar!W27</f>
        <v>0.027351085292299945</v>
      </c>
      <c r="O49" s="128"/>
      <c r="P49" s="135">
        <v>0.034</v>
      </c>
      <c r="Q49" s="128"/>
      <c r="R49" s="129" t="s">
        <v>76</v>
      </c>
      <c r="S49" s="157">
        <f t="shared" si="10"/>
        <v>0.005685034366666675</v>
      </c>
      <c r="T49" s="152">
        <f t="shared" si="11"/>
        <v>-0.05070333333333334</v>
      </c>
      <c r="U49" s="152">
        <f t="shared" si="12"/>
        <v>-0.010276666666666667</v>
      </c>
      <c r="V49" s="152">
        <f t="shared" si="13"/>
        <v>-0.006231666666666665</v>
      </c>
      <c r="W49" s="153">
        <f t="shared" si="14"/>
        <v>0.012313333333333332</v>
      </c>
      <c r="X49" s="152"/>
      <c r="Y49" s="152"/>
      <c r="Z49" s="152"/>
      <c r="AA49" s="152"/>
      <c r="AB49" s="152"/>
      <c r="AC49" s="152"/>
    </row>
    <row r="50" spans="1:29" ht="12.75">
      <c r="A50" s="127" t="str">
        <f>Pre_Coll!J28</f>
        <v>b7</v>
      </c>
      <c r="B50" s="152">
        <f>Pre_Coll!V28</f>
        <v>1.397871</v>
      </c>
      <c r="C50" s="152">
        <f>0_bar!V28</f>
        <v>1.195</v>
      </c>
      <c r="D50" s="152">
        <f>'200_bar'!V28</f>
        <v>0.9731666666666666</v>
      </c>
      <c r="E50" s="152">
        <f>'400_bar'!V28</f>
        <v>0.8433333333333334</v>
      </c>
      <c r="F50" s="152">
        <f>'600_bar'!V28</f>
        <v>0.7748333333333334</v>
      </c>
      <c r="G50" s="153">
        <f>SB_0_bar!V28</f>
        <v>0.8661666666666666</v>
      </c>
      <c r="H50" s="129" t="s">
        <v>77</v>
      </c>
      <c r="I50" s="152">
        <f>Pre_Coll!W28</f>
        <v>0.02269384020389157</v>
      </c>
      <c r="J50" s="152">
        <f>0_bar!W28</f>
        <v>0.024289915602983186</v>
      </c>
      <c r="K50" s="152">
        <f>'200_bar'!W28</f>
        <v>0.020585593668068843</v>
      </c>
      <c r="L50" s="152">
        <f>'400_bar'!W28</f>
        <v>0.024262453846767566</v>
      </c>
      <c r="M50" s="152">
        <f>'600_bar'!W28</f>
        <v>0.0204784439513075</v>
      </c>
      <c r="N50" s="153">
        <f>SB_0_bar!W28</f>
        <v>0.025007332258095247</v>
      </c>
      <c r="O50" s="128"/>
      <c r="P50" s="135">
        <v>0.084</v>
      </c>
      <c r="Q50" s="128"/>
      <c r="R50" s="129" t="s">
        <v>77</v>
      </c>
      <c r="S50" s="157">
        <f t="shared" si="10"/>
        <v>-0.20287100000000002</v>
      </c>
      <c r="T50" s="152">
        <f t="shared" si="11"/>
        <v>-0.22183333333333344</v>
      </c>
      <c r="U50" s="152">
        <f t="shared" si="12"/>
        <v>-0.12983333333333325</v>
      </c>
      <c r="V50" s="152">
        <f t="shared" si="13"/>
        <v>-0.0685</v>
      </c>
      <c r="W50" s="153">
        <f t="shared" si="14"/>
        <v>0.09133333333333327</v>
      </c>
      <c r="X50" s="152"/>
      <c r="Y50" s="152"/>
      <c r="Z50" s="152"/>
      <c r="AA50" s="152"/>
      <c r="AB50" s="152"/>
      <c r="AC50" s="152"/>
    </row>
    <row r="51" spans="1:29" ht="12.75">
      <c r="A51" s="127" t="str">
        <f>Pre_Coll!J29</f>
        <v>b8</v>
      </c>
      <c r="B51" s="152">
        <f>Pre_Coll!V29</f>
        <v>-0.01582013833333333</v>
      </c>
      <c r="C51" s="152">
        <f>0_bar!V29</f>
        <v>-0.009051666666666666</v>
      </c>
      <c r="D51" s="152">
        <f>'200_bar'!V29</f>
        <v>-0.025883333333333338</v>
      </c>
      <c r="E51" s="152">
        <f>'400_bar'!V29</f>
        <v>-0.029869999999999997</v>
      </c>
      <c r="F51" s="152">
        <f>'600_bar'!V29</f>
        <v>-0.038471666666666675</v>
      </c>
      <c r="G51" s="153">
        <f>SB_0_bar!V29</f>
        <v>-0.026699999999999998</v>
      </c>
      <c r="H51" s="129" t="s">
        <v>78</v>
      </c>
      <c r="I51" s="152">
        <f>Pre_Coll!W29</f>
        <v>0.05825708219704156</v>
      </c>
      <c r="J51" s="152">
        <f>0_bar!W29</f>
        <v>0.024566087532748613</v>
      </c>
      <c r="K51" s="152">
        <f>'200_bar'!W29</f>
        <v>0.0291728241119482</v>
      </c>
      <c r="L51" s="152">
        <f>'400_bar'!W29</f>
        <v>0.032697974249179404</v>
      </c>
      <c r="M51" s="152">
        <f>'600_bar'!W29</f>
        <v>0.032235967748257</v>
      </c>
      <c r="N51" s="153">
        <f>SB_0_bar!W29</f>
        <v>0.02550074508715383</v>
      </c>
      <c r="O51" s="128"/>
      <c r="P51" s="135">
        <v>0.02</v>
      </c>
      <c r="Q51" s="128"/>
      <c r="R51" s="129" t="s">
        <v>78</v>
      </c>
      <c r="S51" s="157">
        <f t="shared" si="10"/>
        <v>0.0067684716666666644</v>
      </c>
      <c r="T51" s="152">
        <f t="shared" si="11"/>
        <v>-0.016831666666666672</v>
      </c>
      <c r="U51" s="152">
        <f t="shared" si="12"/>
        <v>-0.003986666666666659</v>
      </c>
      <c r="V51" s="152">
        <f t="shared" si="13"/>
        <v>-0.008601666666666678</v>
      </c>
      <c r="W51" s="153">
        <f t="shared" si="14"/>
        <v>0.011771666666666677</v>
      </c>
      <c r="X51" s="152"/>
      <c r="Y51" s="152"/>
      <c r="Z51" s="152"/>
      <c r="AA51" s="152"/>
      <c r="AB51" s="152"/>
      <c r="AC51" s="152"/>
    </row>
    <row r="52" spans="1:29" ht="12.75">
      <c r="A52" s="127" t="str">
        <f>Pre_Coll!J30</f>
        <v>b9</v>
      </c>
      <c r="B52" s="152">
        <f>Pre_Coll!V30</f>
        <v>0.5880225833333333</v>
      </c>
      <c r="C52" s="152">
        <f>0_bar!V30</f>
        <v>0.4965</v>
      </c>
      <c r="D52" s="152">
        <f>'200_bar'!V30</f>
        <v>0.4135</v>
      </c>
      <c r="E52" s="152">
        <f>'400_bar'!V30</f>
        <v>0.36450000000000005</v>
      </c>
      <c r="F52" s="152">
        <f>'600_bar'!V30</f>
        <v>0.32883333333333337</v>
      </c>
      <c r="G52" s="153">
        <f>SB_0_bar!V30</f>
        <v>0.4183333333333333</v>
      </c>
      <c r="H52" s="129" t="s">
        <v>79</v>
      </c>
      <c r="I52" s="152">
        <f>Pre_Coll!W30</f>
        <v>0.006245413230974677</v>
      </c>
      <c r="J52" s="152">
        <f>0_bar!W30</f>
        <v>0.0030166206257896786</v>
      </c>
      <c r="K52" s="152">
        <f>'200_bar'!W30</f>
        <v>0.00709224929059986</v>
      </c>
      <c r="L52" s="152">
        <f>'400_bar'!W30</f>
        <v>0.008018728078688695</v>
      </c>
      <c r="M52" s="152">
        <f>'600_bar'!W30</f>
        <v>0.008841191473249974</v>
      </c>
      <c r="N52" s="153">
        <f>SB_0_bar!W30</f>
        <v>0.005573747990957381</v>
      </c>
      <c r="O52" s="128"/>
      <c r="P52" s="135">
        <v>0.018</v>
      </c>
      <c r="Q52" s="128"/>
      <c r="R52" s="129" t="s">
        <v>79</v>
      </c>
      <c r="S52" s="157">
        <f t="shared" si="10"/>
        <v>-0.09152258333333335</v>
      </c>
      <c r="T52" s="152">
        <f t="shared" si="11"/>
        <v>-0.08300000000000002</v>
      </c>
      <c r="U52" s="152">
        <f t="shared" si="12"/>
        <v>-0.04899999999999993</v>
      </c>
      <c r="V52" s="152">
        <f t="shared" si="13"/>
        <v>-0.03566666666666668</v>
      </c>
      <c r="W52" s="153">
        <f t="shared" si="14"/>
        <v>0.08949999999999991</v>
      </c>
      <c r="X52" s="152"/>
      <c r="Y52" s="152"/>
      <c r="Z52" s="152"/>
      <c r="AA52" s="152"/>
      <c r="AB52" s="152"/>
      <c r="AC52" s="152"/>
    </row>
    <row r="53" spans="1:29" ht="12.75">
      <c r="A53" s="127" t="str">
        <f>Pre_Coll!J31</f>
        <v>b10</v>
      </c>
      <c r="B53" s="152">
        <f>Pre_Coll!V31</f>
        <v>-0.011722988333333335</v>
      </c>
      <c r="C53" s="152">
        <f>0_bar!V31</f>
        <v>-1.666666666666541E-05</v>
      </c>
      <c r="D53" s="152">
        <f>'200_bar'!V31</f>
        <v>-1.1564823173178713E-18</v>
      </c>
      <c r="E53" s="152">
        <f>'400_bar'!V31</f>
        <v>3.1666666666668265E-05</v>
      </c>
      <c r="F53" s="152">
        <f>'600_bar'!V31</f>
        <v>1.000000000000075E-05</v>
      </c>
      <c r="G53" s="153">
        <f>SB_0_bar!V31</f>
        <v>1.1564823173178713E-18</v>
      </c>
      <c r="H53" s="129" t="s">
        <v>80</v>
      </c>
      <c r="I53" s="152">
        <f>Pre_Coll!W31</f>
        <v>0.06805488362731464</v>
      </c>
      <c r="J53" s="152">
        <f>0_bar!W31</f>
        <v>0.023482369272853767</v>
      </c>
      <c r="K53" s="152">
        <f>'200_bar'!W31</f>
        <v>0.04570544825291619</v>
      </c>
      <c r="L53" s="152">
        <f>'400_bar'!W31</f>
        <v>0.04821854100516384</v>
      </c>
      <c r="M53" s="152">
        <f>'600_bar'!W31</f>
        <v>0.05054565263205135</v>
      </c>
      <c r="N53" s="153">
        <f>SB_0_bar!W31</f>
        <v>0.025736091389331053</v>
      </c>
      <c r="O53" s="128"/>
      <c r="P53" s="136">
        <v>1</v>
      </c>
      <c r="Q53" s="128"/>
      <c r="R53" s="129" t="s">
        <v>80</v>
      </c>
      <c r="S53" s="157">
        <f t="shared" si="10"/>
        <v>0.01170632166666667</v>
      </c>
      <c r="T53" s="152">
        <f t="shared" si="11"/>
        <v>1.6666666666664255E-05</v>
      </c>
      <c r="U53" s="152">
        <f t="shared" si="12"/>
        <v>3.1666666666669424E-05</v>
      </c>
      <c r="V53" s="152">
        <f t="shared" si="13"/>
        <v>-2.1666666666667514E-05</v>
      </c>
      <c r="W53" s="153">
        <f t="shared" si="14"/>
        <v>-9.999999999999593E-06</v>
      </c>
      <c r="X53" s="152"/>
      <c r="Y53" s="152"/>
      <c r="Z53" s="152"/>
      <c r="AA53" s="152"/>
      <c r="AB53" s="152"/>
      <c r="AC53" s="152"/>
    </row>
    <row r="54" spans="1:29" ht="12.75">
      <c r="A54" s="127" t="str">
        <f>Pre_Coll!J32</f>
        <v>b11</v>
      </c>
      <c r="B54" s="152">
        <f>Pre_Coll!V32</f>
        <v>0.60237215</v>
      </c>
      <c r="C54" s="152">
        <f>0_bar!V32</f>
        <v>0.5263333333333333</v>
      </c>
      <c r="D54" s="152">
        <f>'200_bar'!V32</f>
        <v>0.5798333333333333</v>
      </c>
      <c r="E54" s="152">
        <f>'400_bar'!V32</f>
        <v>0.6296666666666667</v>
      </c>
      <c r="F54" s="152">
        <f>'600_bar'!V32</f>
        <v>0.6669999999999999</v>
      </c>
      <c r="G54" s="153">
        <f>SB_0_bar!V32</f>
        <v>0.6635</v>
      </c>
      <c r="H54" s="129" t="s">
        <v>81</v>
      </c>
      <c r="I54" s="152">
        <f>Pre_Coll!W32</f>
        <v>0.004907917773454013</v>
      </c>
      <c r="J54" s="152">
        <f>0_bar!W32</f>
        <v>0.0034448028487392766</v>
      </c>
      <c r="K54" s="152">
        <f>'200_bar'!W32</f>
        <v>0.0038166302763787767</v>
      </c>
      <c r="L54" s="152">
        <f>'400_bar'!W32</f>
        <v>0.004366539438329808</v>
      </c>
      <c r="M54" s="152">
        <f>'600_bar'!W32</f>
        <v>0.005291502622146514</v>
      </c>
      <c r="N54" s="153">
        <f>SB_0_bar!W32</f>
        <v>0.005612486080173362</v>
      </c>
      <c r="O54" s="128"/>
      <c r="P54" s="135">
        <v>0.01</v>
      </c>
      <c r="Q54" s="128"/>
      <c r="R54" s="129" t="s">
        <v>81</v>
      </c>
      <c r="S54" s="157">
        <f t="shared" si="10"/>
        <v>-0.07603881666666668</v>
      </c>
      <c r="T54" s="152">
        <f t="shared" si="11"/>
        <v>0.05349999999999999</v>
      </c>
      <c r="U54" s="152">
        <f t="shared" si="12"/>
        <v>0.049833333333333396</v>
      </c>
      <c r="V54" s="152">
        <f t="shared" si="13"/>
        <v>0.03733333333333322</v>
      </c>
      <c r="W54" s="153">
        <f t="shared" si="14"/>
        <v>-0.0034999999999999476</v>
      </c>
      <c r="X54" s="152"/>
      <c r="Y54" s="152"/>
      <c r="Z54" s="152"/>
      <c r="AA54" s="152"/>
      <c r="AB54" s="152"/>
      <c r="AC54" s="152"/>
    </row>
    <row r="55" spans="1:29" ht="12.75">
      <c r="A55" s="127" t="str">
        <f>Pre_Coll!J33</f>
        <v>b12</v>
      </c>
      <c r="B55" s="152">
        <f>Pre_Coll!V33</f>
        <v>-0.0007820443333333335</v>
      </c>
      <c r="C55" s="152">
        <f>0_bar!V33</f>
        <v>-0.00030649999999999997</v>
      </c>
      <c r="D55" s="152">
        <f>'200_bar'!V33</f>
        <v>-0.0018521666666666667</v>
      </c>
      <c r="E55" s="152">
        <f>'400_bar'!V33</f>
        <v>-0.001703978666666667</v>
      </c>
      <c r="F55" s="152">
        <f>'600_bar'!V33</f>
        <v>-0.0023083333333333332</v>
      </c>
      <c r="G55" s="153">
        <f>SB_0_bar!V33</f>
        <v>-0.0003844999999999999</v>
      </c>
      <c r="H55" s="129" t="s">
        <v>82</v>
      </c>
      <c r="I55" s="152">
        <f>Pre_Coll!W33</f>
        <v>0.005700339365222202</v>
      </c>
      <c r="J55" s="152">
        <f>0_bar!W33</f>
        <v>0.003609354166606541</v>
      </c>
      <c r="K55" s="152">
        <f>'200_bar'!W33</f>
        <v>0.0021914899421778475</v>
      </c>
      <c r="L55" s="152">
        <f>'400_bar'!W33</f>
        <v>0.003776877810616947</v>
      </c>
      <c r="M55" s="152">
        <f>'600_bar'!W33</f>
        <v>0.004653972138578686</v>
      </c>
      <c r="N55" s="153">
        <f>SB_0_bar!W33</f>
        <v>0.0018031806065949133</v>
      </c>
      <c r="O55" s="128"/>
      <c r="P55" s="135">
        <v>0.0027</v>
      </c>
      <c r="Q55" s="128"/>
      <c r="R55" s="129" t="s">
        <v>82</v>
      </c>
      <c r="S55" s="157">
        <f t="shared" si="10"/>
        <v>0.0004755443333333335</v>
      </c>
      <c r="T55" s="152">
        <f t="shared" si="11"/>
        <v>-0.0015456666666666668</v>
      </c>
      <c r="U55" s="152">
        <f t="shared" si="12"/>
        <v>0.00014818799999999962</v>
      </c>
      <c r="V55" s="152">
        <f t="shared" si="13"/>
        <v>-0.0006043546666666662</v>
      </c>
      <c r="W55" s="153">
        <f t="shared" si="14"/>
        <v>0.0019238333333333334</v>
      </c>
      <c r="X55" s="152"/>
      <c r="Y55" s="152"/>
      <c r="Z55" s="152"/>
      <c r="AA55" s="152"/>
      <c r="AB55" s="152"/>
      <c r="AC55" s="152"/>
    </row>
    <row r="56" spans="1:29" ht="12.75">
      <c r="A56" s="127" t="str">
        <f>Pre_Coll!J34</f>
        <v>b13</v>
      </c>
      <c r="B56" s="152">
        <f>Pre_Coll!V34</f>
        <v>0.03906695166666666</v>
      </c>
      <c r="C56" s="152">
        <f>0_bar!V34</f>
        <v>0.033150000000000006</v>
      </c>
      <c r="D56" s="152">
        <f>'200_bar'!V34</f>
        <v>0.03935</v>
      </c>
      <c r="E56" s="152">
        <f>'400_bar'!V34</f>
        <v>0.04306666666666667</v>
      </c>
      <c r="F56" s="152">
        <f>'600_bar'!V34</f>
        <v>0.044300000000000006</v>
      </c>
      <c r="G56" s="153">
        <f>SB_0_bar!V34</f>
        <v>0.047316666666666674</v>
      </c>
      <c r="H56" s="129" t="s">
        <v>83</v>
      </c>
      <c r="I56" s="152">
        <f>Pre_Coll!W34</f>
        <v>0.002572535665816291</v>
      </c>
      <c r="J56" s="152">
        <f>0_bar!W34</f>
        <v>0.002398958107178994</v>
      </c>
      <c r="K56" s="152">
        <f>'200_bar'!W34</f>
        <v>0.0018052700628989578</v>
      </c>
      <c r="L56" s="152">
        <f>'400_bar'!W34</f>
        <v>0.0010443498775154017</v>
      </c>
      <c r="M56" s="152">
        <f>'600_bar'!W34</f>
        <v>0.0013446189051176066</v>
      </c>
      <c r="N56" s="153">
        <f>SB_0_bar!W34</f>
        <v>0.0010833589740552828</v>
      </c>
      <c r="O56" s="128"/>
      <c r="P56" s="135">
        <v>0.0033</v>
      </c>
      <c r="Q56" s="128"/>
      <c r="R56" s="129" t="s">
        <v>83</v>
      </c>
      <c r="S56" s="157">
        <f t="shared" si="10"/>
        <v>-0.005916951666666656</v>
      </c>
      <c r="T56" s="152">
        <f t="shared" si="11"/>
        <v>0.006199999999999997</v>
      </c>
      <c r="U56" s="152">
        <f t="shared" si="12"/>
        <v>0.0037166666666666667</v>
      </c>
      <c r="V56" s="152">
        <f t="shared" si="13"/>
        <v>0.0012333333333333363</v>
      </c>
      <c r="W56" s="153">
        <f t="shared" si="14"/>
        <v>0.0030166666666666675</v>
      </c>
      <c r="X56" s="152"/>
      <c r="Y56" s="152"/>
      <c r="Z56" s="152"/>
      <c r="AA56" s="152"/>
      <c r="AB56" s="152"/>
      <c r="AC56" s="152"/>
    </row>
    <row r="57" spans="1:29" ht="12.75">
      <c r="A57" s="127" t="str">
        <f>Pre_Coll!J35</f>
        <v>b14</v>
      </c>
      <c r="B57" s="152">
        <f>Pre_Coll!V35</f>
        <v>-0.00183437125</v>
      </c>
      <c r="C57" s="152">
        <f>0_bar!V35</f>
        <v>0.0008786666666666668</v>
      </c>
      <c r="D57" s="152">
        <f>'200_bar'!V35</f>
        <v>0.0049433333333333326</v>
      </c>
      <c r="E57" s="152">
        <f>'400_bar'!V35</f>
        <v>0.009975</v>
      </c>
      <c r="F57" s="152">
        <f>'600_bar'!V35</f>
        <v>0.014536666666666665</v>
      </c>
      <c r="G57" s="153">
        <f>SB_0_bar!V35</f>
        <v>0.0070616666666666675</v>
      </c>
      <c r="H57" s="129" t="s">
        <v>84</v>
      </c>
      <c r="I57" s="152">
        <f>Pre_Coll!W35</f>
        <v>0.0024170685694991302</v>
      </c>
      <c r="J57" s="152">
        <f>0_bar!W35</f>
        <v>0.0010626018382567698</v>
      </c>
      <c r="K57" s="152">
        <f>'200_bar'!W35</f>
        <v>0.002496106301155195</v>
      </c>
      <c r="L57" s="152">
        <f>'400_bar'!W35</f>
        <v>0.003623588000863233</v>
      </c>
      <c r="M57" s="152">
        <f>'600_bar'!W35</f>
        <v>0.004934213885378984</v>
      </c>
      <c r="N57" s="153">
        <f>SB_0_bar!W35</f>
        <v>0.002196573847305538</v>
      </c>
      <c r="O57" s="128"/>
      <c r="P57" s="135">
        <v>0.0052</v>
      </c>
      <c r="Q57" s="128"/>
      <c r="R57" s="129" t="s">
        <v>84</v>
      </c>
      <c r="S57" s="157">
        <f t="shared" si="10"/>
        <v>0.002713037916666667</v>
      </c>
      <c r="T57" s="152">
        <f t="shared" si="11"/>
        <v>0.004064666666666666</v>
      </c>
      <c r="U57" s="152">
        <f t="shared" si="12"/>
        <v>0.005031666666666667</v>
      </c>
      <c r="V57" s="152">
        <f t="shared" si="13"/>
        <v>0.004561666666666665</v>
      </c>
      <c r="W57" s="153">
        <f t="shared" si="14"/>
        <v>-0.007474999999999997</v>
      </c>
      <c r="X57" s="152"/>
      <c r="Y57" s="152"/>
      <c r="Z57" s="152"/>
      <c r="AA57" s="152"/>
      <c r="AB57" s="152"/>
      <c r="AC57" s="152"/>
    </row>
    <row r="58" spans="1:29" ht="12.75">
      <c r="A58" s="127" t="str">
        <f>Pre_Coll!J36</f>
        <v>b15</v>
      </c>
      <c r="B58" s="152">
        <f>Pre_Coll!V36</f>
        <v>0.014937130000000002</v>
      </c>
      <c r="C58" s="152">
        <f>0_bar!V36</f>
        <v>0.006872500000000001</v>
      </c>
      <c r="D58" s="152">
        <f>'200_bar'!V36</f>
        <v>0.019150000000000004</v>
      </c>
      <c r="E58" s="152">
        <f>'400_bar'!V36</f>
        <v>0.033150000000000006</v>
      </c>
      <c r="F58" s="152">
        <f>'600_bar'!V36</f>
        <v>0.043833333333333335</v>
      </c>
      <c r="G58" s="153">
        <f>SB_0_bar!V36</f>
        <v>0.037933333333333326</v>
      </c>
      <c r="H58" s="129" t="s">
        <v>85</v>
      </c>
      <c r="I58" s="152">
        <f>Pre_Coll!W36</f>
        <v>0.0034460953961142687</v>
      </c>
      <c r="J58" s="152">
        <f>0_bar!W36</f>
        <v>0.003694132848179661</v>
      </c>
      <c r="K58" s="152">
        <f>'200_bar'!W36</f>
        <v>0.0030210925176167368</v>
      </c>
      <c r="L58" s="152">
        <f>'400_bar'!W36</f>
        <v>0.0021584716815375967</v>
      </c>
      <c r="M58" s="152">
        <f>'600_bar'!W36</f>
        <v>0.0020510160083886874</v>
      </c>
      <c r="N58" s="153">
        <f>SB_0_bar!W36</f>
        <v>0.0024179881444430173</v>
      </c>
      <c r="O58" s="128"/>
      <c r="P58" s="138">
        <v>0.0033</v>
      </c>
      <c r="Q58" s="128"/>
      <c r="R58" s="129" t="s">
        <v>85</v>
      </c>
      <c r="S58" s="157">
        <f t="shared" si="10"/>
        <v>-0.00806463</v>
      </c>
      <c r="T58" s="152">
        <f t="shared" si="11"/>
        <v>0.012277500000000004</v>
      </c>
      <c r="U58" s="152">
        <f t="shared" si="12"/>
        <v>0.014000000000000002</v>
      </c>
      <c r="V58" s="152">
        <f t="shared" si="13"/>
        <v>0.01068333333333333</v>
      </c>
      <c r="W58" s="153">
        <f t="shared" si="14"/>
        <v>-0.005900000000000009</v>
      </c>
      <c r="X58" s="152"/>
      <c r="Y58" s="152"/>
      <c r="Z58" s="152"/>
      <c r="AA58" s="152"/>
      <c r="AB58" s="152"/>
      <c r="AC58" s="152"/>
    </row>
    <row r="59" spans="1:29" ht="12.75">
      <c r="A59" s="127" t="str">
        <f>Pre_Coll!J37</f>
        <v>b16</v>
      </c>
      <c r="B59" s="152"/>
      <c r="C59" s="152"/>
      <c r="D59" s="152"/>
      <c r="E59" s="152"/>
      <c r="F59" s="152"/>
      <c r="G59" s="153"/>
      <c r="H59" s="129" t="s">
        <v>86</v>
      </c>
      <c r="I59" s="152"/>
      <c r="J59" s="152"/>
      <c r="K59" s="152"/>
      <c r="L59" s="152"/>
      <c r="M59" s="152"/>
      <c r="N59" s="153"/>
      <c r="O59" s="128"/>
      <c r="P59" s="139"/>
      <c r="Q59" s="128"/>
      <c r="R59" s="129" t="s">
        <v>86</v>
      </c>
      <c r="S59" s="157"/>
      <c r="T59" s="152"/>
      <c r="U59" s="152"/>
      <c r="V59" s="152"/>
      <c r="W59" s="153"/>
      <c r="X59" s="152"/>
      <c r="Y59" s="152"/>
      <c r="Z59" s="152"/>
      <c r="AA59" s="152"/>
      <c r="AB59" s="152"/>
      <c r="AC59" s="152"/>
    </row>
    <row r="60" spans="1:29" ht="12.75">
      <c r="A60" s="140" t="str">
        <f>Pre_Coll!J38</f>
        <v>b17</v>
      </c>
      <c r="B60" s="154"/>
      <c r="C60" s="154"/>
      <c r="D60" s="154"/>
      <c r="E60" s="154"/>
      <c r="F60" s="154"/>
      <c r="G60" s="155"/>
      <c r="H60" s="141" t="s">
        <v>87</v>
      </c>
      <c r="I60" s="154"/>
      <c r="J60" s="154"/>
      <c r="K60" s="154"/>
      <c r="L60" s="154"/>
      <c r="M60" s="154"/>
      <c r="N60" s="155"/>
      <c r="O60" s="128"/>
      <c r="P60" s="139"/>
      <c r="Q60" s="128"/>
      <c r="R60" s="141" t="s">
        <v>87</v>
      </c>
      <c r="S60" s="158"/>
      <c r="T60" s="154"/>
      <c r="U60" s="154"/>
      <c r="V60" s="154"/>
      <c r="W60" s="155"/>
      <c r="X60" s="152"/>
      <c r="Y60" s="152"/>
      <c r="Z60" s="152"/>
      <c r="AA60" s="152"/>
      <c r="AB60" s="152"/>
      <c r="AC60" s="152"/>
    </row>
    <row r="61" spans="1:29" ht="12.75">
      <c r="A61" s="127" t="str">
        <f>Pre_Coll!J39</f>
        <v>a1</v>
      </c>
      <c r="B61" s="152">
        <f>Pre_Coll!V39</f>
        <v>2.7552555000000005</v>
      </c>
      <c r="C61" s="152">
        <f>0_bar!V39</f>
        <v>0.13266666666666657</v>
      </c>
      <c r="D61" s="152">
        <f>'200_bar'!V39</f>
        <v>0.04783333333333321</v>
      </c>
      <c r="E61" s="152">
        <f>'400_bar'!V39</f>
        <v>0.010000000000000156</v>
      </c>
      <c r="F61" s="152">
        <f>'600_bar'!V39</f>
        <v>0.0016666666666666312</v>
      </c>
      <c r="G61" s="153">
        <f>SB_0_bar!V39</f>
        <v>-0.40999999999999986</v>
      </c>
      <c r="H61" s="145" t="s">
        <v>88</v>
      </c>
      <c r="I61" s="152">
        <f>Pre_Coll!W39</f>
        <v>10.928876891037811</v>
      </c>
      <c r="J61" s="152">
        <f>0_bar!W39</f>
        <v>6.241132162249624</v>
      </c>
      <c r="K61" s="152">
        <f>'200_bar'!W39</f>
        <v>5.269489554659604</v>
      </c>
      <c r="L61" s="152">
        <f>'400_bar'!W39</f>
        <v>4.58898681628091</v>
      </c>
      <c r="M61" s="152">
        <f>'600_bar'!W39</f>
        <v>7.755551345111878</v>
      </c>
      <c r="N61" s="153">
        <f>SB_0_bar!W39</f>
        <v>9.175731033547136</v>
      </c>
      <c r="O61" s="128"/>
      <c r="P61" s="119"/>
      <c r="Q61" s="128"/>
      <c r="R61" s="145" t="s">
        <v>88</v>
      </c>
      <c r="S61" s="157">
        <f aca="true" t="shared" si="15" ref="S61:S75">C61-B61</f>
        <v>-2.622588833333334</v>
      </c>
      <c r="T61" s="152">
        <f aca="true" t="shared" si="16" ref="T61:T75">D61-C61</f>
        <v>-0.08483333333333337</v>
      </c>
      <c r="U61" s="152">
        <f aca="true" t="shared" si="17" ref="U61:U75">E61-D61</f>
        <v>-0.03783333333333305</v>
      </c>
      <c r="V61" s="152">
        <f aca="true" t="shared" si="18" ref="V61:V75">F61-E61</f>
        <v>-0.008333333333333526</v>
      </c>
      <c r="W61" s="153">
        <f aca="true" t="shared" si="19" ref="W61:W75">G61-F61</f>
        <v>-0.4116666666666665</v>
      </c>
      <c r="X61" s="152"/>
      <c r="Y61" s="152"/>
      <c r="Z61" s="152"/>
      <c r="AA61" s="152"/>
      <c r="AB61" s="152"/>
      <c r="AC61" s="152"/>
    </row>
    <row r="62" spans="1:29" ht="12.75">
      <c r="A62" s="127" t="str">
        <f>Pre_Coll!J40</f>
        <v>a2</v>
      </c>
      <c r="B62" s="152">
        <f>Pre_Coll!V40</f>
        <v>-3.187905833333333</v>
      </c>
      <c r="C62" s="152">
        <f>0_bar!V40</f>
        <v>-2.2315</v>
      </c>
      <c r="D62" s="152">
        <f>'200_bar'!V40</f>
        <v>-0.3832166666666666</v>
      </c>
      <c r="E62" s="152">
        <f>'400_bar'!V40</f>
        <v>0.24571666666666667</v>
      </c>
      <c r="F62" s="152">
        <f>'600_bar'!V40</f>
        <v>0.4086666666666667</v>
      </c>
      <c r="G62" s="153">
        <f>SB_0_bar!V40</f>
        <v>37.083333333333336</v>
      </c>
      <c r="H62" s="129" t="s">
        <v>89</v>
      </c>
      <c r="I62" s="152">
        <f>Pre_Coll!W40</f>
        <v>0.8590255293643888</v>
      </c>
      <c r="J62" s="152">
        <f>0_bar!W40</f>
        <v>0.9824670477934612</v>
      </c>
      <c r="K62" s="152">
        <f>'200_bar'!W40</f>
        <v>0.6984874241292155</v>
      </c>
      <c r="L62" s="152">
        <f>'400_bar'!W40</f>
        <v>0.45447419472030165</v>
      </c>
      <c r="M62" s="152">
        <f>'600_bar'!W40</f>
        <v>0.34087690837994095</v>
      </c>
      <c r="N62" s="153">
        <f>SB_0_bar!W40</f>
        <v>0.41673332800096374</v>
      </c>
      <c r="O62" s="128"/>
      <c r="P62" s="135">
        <v>1.2</v>
      </c>
      <c r="Q62" s="128"/>
      <c r="R62" s="129" t="s">
        <v>89</v>
      </c>
      <c r="S62" s="157">
        <f t="shared" si="15"/>
        <v>0.9564058333333332</v>
      </c>
      <c r="T62" s="152">
        <f t="shared" si="16"/>
        <v>1.8482833333333335</v>
      </c>
      <c r="U62" s="152">
        <f t="shared" si="17"/>
        <v>0.6289333333333332</v>
      </c>
      <c r="V62" s="152">
        <f t="shared" si="18"/>
        <v>0.16295</v>
      </c>
      <c r="W62" s="153">
        <f t="shared" si="19"/>
        <v>36.67466666666667</v>
      </c>
      <c r="X62" s="152"/>
      <c r="Y62" s="152"/>
      <c r="Z62" s="152"/>
      <c r="AA62" s="152"/>
      <c r="AB62" s="152"/>
      <c r="AC62" s="152"/>
    </row>
    <row r="63" spans="1:29" ht="12.75">
      <c r="A63" s="127" t="str">
        <f>Pre_Coll!J41</f>
        <v>a3</v>
      </c>
      <c r="B63" s="152">
        <f>Pre_Coll!V41</f>
        <v>-0.1297848166666667</v>
      </c>
      <c r="C63" s="152">
        <f>0_bar!V41</f>
        <v>-0.14638333333333334</v>
      </c>
      <c r="D63" s="152">
        <f>'200_bar'!V41</f>
        <v>-0.3908666666666667</v>
      </c>
      <c r="E63" s="152">
        <f>'400_bar'!V41</f>
        <v>-0.5193</v>
      </c>
      <c r="F63" s="152">
        <f>'600_bar'!V41</f>
        <v>-0.5227666666666666</v>
      </c>
      <c r="G63" s="153">
        <f>SB_0_bar!V41</f>
        <v>-0.968</v>
      </c>
      <c r="H63" s="129" t="s">
        <v>90</v>
      </c>
      <c r="I63" s="152">
        <f>Pre_Coll!W41</f>
        <v>0.5957446991746127</v>
      </c>
      <c r="J63" s="152">
        <f>0_bar!W41</f>
        <v>0.5298733826742636</v>
      </c>
      <c r="K63" s="152">
        <f>'200_bar'!W41</f>
        <v>0.45863658670745694</v>
      </c>
      <c r="L63" s="152">
        <f>'400_bar'!W41</f>
        <v>0.40128949649847545</v>
      </c>
      <c r="M63" s="152">
        <f>'600_bar'!W41</f>
        <v>0.4271749134332057</v>
      </c>
      <c r="N63" s="153">
        <f>SB_0_bar!W41</f>
        <v>0.27017549851901823</v>
      </c>
      <c r="O63" s="128"/>
      <c r="P63" s="135">
        <v>0.27</v>
      </c>
      <c r="Q63" s="128"/>
      <c r="R63" s="129" t="s">
        <v>90</v>
      </c>
      <c r="S63" s="157">
        <f t="shared" si="15"/>
        <v>-0.016598516666666646</v>
      </c>
      <c r="T63" s="152">
        <f t="shared" si="16"/>
        <v>-0.24448333333333336</v>
      </c>
      <c r="U63" s="152">
        <f t="shared" si="17"/>
        <v>-0.1284333333333333</v>
      </c>
      <c r="V63" s="152">
        <f t="shared" si="18"/>
        <v>-0.003466666666666618</v>
      </c>
      <c r="W63" s="153">
        <f t="shared" si="19"/>
        <v>-0.44523333333333337</v>
      </c>
      <c r="X63" s="152"/>
      <c r="Y63" s="152"/>
      <c r="Z63" s="152"/>
      <c r="AA63" s="152"/>
      <c r="AB63" s="152"/>
      <c r="AC63" s="152"/>
    </row>
    <row r="64" spans="1:29" ht="12.75">
      <c r="A64" s="127" t="str">
        <f>Pre_Coll!J42</f>
        <v>a4</v>
      </c>
      <c r="B64" s="152">
        <f>Pre_Coll!V42</f>
        <v>1.09931355</v>
      </c>
      <c r="C64" s="152">
        <f>0_bar!V42</f>
        <v>0.9306666666666668</v>
      </c>
      <c r="D64" s="152">
        <f>'200_bar'!V42</f>
        <v>0.6271666666666667</v>
      </c>
      <c r="E64" s="152">
        <f>'400_bar'!V42</f>
        <v>0.4095</v>
      </c>
      <c r="F64" s="152">
        <f>'600_bar'!V42</f>
        <v>0.39066666666666666</v>
      </c>
      <c r="G64" s="153">
        <f>SB_0_bar!V42</f>
        <v>0.13565</v>
      </c>
      <c r="H64" s="129" t="s">
        <v>91</v>
      </c>
      <c r="I64" s="152">
        <f>Pre_Coll!W42</f>
        <v>0.17422151215486276</v>
      </c>
      <c r="J64" s="152">
        <f>0_bar!W42</f>
        <v>0.120086080236914</v>
      </c>
      <c r="K64" s="152">
        <f>'200_bar'!W42</f>
        <v>0.17308889816122439</v>
      </c>
      <c r="L64" s="152">
        <f>'400_bar'!W42</f>
        <v>0.137581612143484</v>
      </c>
      <c r="M64" s="152">
        <f>'600_bar'!W42</f>
        <v>0.13382326653712606</v>
      </c>
      <c r="N64" s="153">
        <f>SB_0_bar!W42</f>
        <v>0.12726328221447067</v>
      </c>
      <c r="O64" s="128"/>
      <c r="P64" s="135">
        <v>0.35</v>
      </c>
      <c r="Q64" s="128"/>
      <c r="R64" s="129" t="s">
        <v>91</v>
      </c>
      <c r="S64" s="157">
        <f t="shared" si="15"/>
        <v>-0.16864688333333322</v>
      </c>
      <c r="T64" s="152">
        <f t="shared" si="16"/>
        <v>-0.3035000000000001</v>
      </c>
      <c r="U64" s="152">
        <f t="shared" si="17"/>
        <v>-0.21766666666666667</v>
      </c>
      <c r="V64" s="152">
        <f t="shared" si="18"/>
        <v>-0.018833333333333313</v>
      </c>
      <c r="W64" s="153">
        <f t="shared" si="19"/>
        <v>-0.25501666666666667</v>
      </c>
      <c r="X64" s="152"/>
      <c r="Y64" s="152"/>
      <c r="Z64" s="152"/>
      <c r="AA64" s="152"/>
      <c r="AB64" s="152"/>
      <c r="AC64" s="152"/>
    </row>
    <row r="65" spans="1:29" ht="12.75">
      <c r="A65" s="127" t="str">
        <f>Pre_Coll!J43</f>
        <v>a5</v>
      </c>
      <c r="B65" s="152">
        <f>Pre_Coll!V43</f>
        <v>0.01889698033333334</v>
      </c>
      <c r="C65" s="152">
        <f>0_bar!V43</f>
        <v>0.03863333333333333</v>
      </c>
      <c r="D65" s="152">
        <f>'200_bar'!V43</f>
        <v>-0.14460000000000003</v>
      </c>
      <c r="E65" s="152">
        <f>'400_bar'!V43</f>
        <v>-0.10523333333333333</v>
      </c>
      <c r="F65" s="152">
        <f>'600_bar'!V43</f>
        <v>-0.10121666666666666</v>
      </c>
      <c r="G65" s="153">
        <f>SB_0_bar!V43</f>
        <v>-0.1302</v>
      </c>
      <c r="H65" s="129" t="s">
        <v>92</v>
      </c>
      <c r="I65" s="152">
        <f>Pre_Coll!W43</f>
        <v>0.18893568271065336</v>
      </c>
      <c r="J65" s="152">
        <f>0_bar!W43</f>
        <v>0.18057701588703548</v>
      </c>
      <c r="K65" s="152">
        <f>'200_bar'!W43</f>
        <v>0.12072149767129298</v>
      </c>
      <c r="L65" s="152">
        <f>'400_bar'!W43</f>
        <v>0.10152530062337502</v>
      </c>
      <c r="M65" s="152">
        <f>'600_bar'!W43</f>
        <v>0.10678268430165382</v>
      </c>
      <c r="N65" s="153">
        <f>SB_0_bar!W43</f>
        <v>0.11003852052804053</v>
      </c>
      <c r="O65" s="128"/>
      <c r="P65" s="135">
        <v>0.08</v>
      </c>
      <c r="Q65" s="128"/>
      <c r="R65" s="129" t="s">
        <v>92</v>
      </c>
      <c r="S65" s="157">
        <f t="shared" si="15"/>
        <v>0.01973635299999999</v>
      </c>
      <c r="T65" s="152">
        <f t="shared" si="16"/>
        <v>-0.18323333333333336</v>
      </c>
      <c r="U65" s="152">
        <f t="shared" si="17"/>
        <v>0.0393666666666667</v>
      </c>
      <c r="V65" s="152">
        <f t="shared" si="18"/>
        <v>0.004016666666666668</v>
      </c>
      <c r="W65" s="153">
        <f t="shared" si="19"/>
        <v>-0.028983333333333347</v>
      </c>
      <c r="X65" s="152"/>
      <c r="Y65" s="152"/>
      <c r="Z65" s="152"/>
      <c r="AA65" s="152"/>
      <c r="AB65" s="152"/>
      <c r="AC65" s="152"/>
    </row>
    <row r="66" spans="1:29" ht="12.75">
      <c r="A66" s="127" t="str">
        <f>Pre_Coll!J44</f>
        <v>a6</v>
      </c>
      <c r="B66" s="152">
        <f>Pre_Coll!V44</f>
        <v>-0.19431182000000002</v>
      </c>
      <c r="C66" s="152">
        <f>0_bar!V44</f>
        <v>-0.14818333333333333</v>
      </c>
      <c r="D66" s="152">
        <f>'200_bar'!V44</f>
        <v>-0.14913333333333334</v>
      </c>
      <c r="E66" s="152">
        <f>'400_bar'!V44</f>
        <v>-0.1331</v>
      </c>
      <c r="F66" s="152">
        <f>'600_bar'!V44</f>
        <v>-0.12873333333333334</v>
      </c>
      <c r="G66" s="153">
        <f>SB_0_bar!V44</f>
        <v>-0.1342</v>
      </c>
      <c r="H66" s="129" t="s">
        <v>93</v>
      </c>
      <c r="I66" s="152">
        <f>Pre_Coll!W44</f>
        <v>0.07180797741597789</v>
      </c>
      <c r="J66" s="152">
        <f>0_bar!W44</f>
        <v>0.10667709063649358</v>
      </c>
      <c r="K66" s="152">
        <f>'200_bar'!W44</f>
        <v>0.08093915410150185</v>
      </c>
      <c r="L66" s="152">
        <f>'400_bar'!W44</f>
        <v>0.05857490930424049</v>
      </c>
      <c r="M66" s="152">
        <f>'600_bar'!W44</f>
        <v>0.0633491489024649</v>
      </c>
      <c r="N66" s="153">
        <f>SB_0_bar!W44</f>
        <v>0.0642040497165093</v>
      </c>
      <c r="O66" s="128"/>
      <c r="P66" s="135">
        <v>0.1</v>
      </c>
      <c r="Q66" s="128"/>
      <c r="R66" s="129" t="s">
        <v>93</v>
      </c>
      <c r="S66" s="157">
        <f t="shared" si="15"/>
        <v>0.04612848666666669</v>
      </c>
      <c r="T66" s="152">
        <f t="shared" si="16"/>
        <v>-0.0009500000000000064</v>
      </c>
      <c r="U66" s="152">
        <f t="shared" si="17"/>
        <v>0.016033333333333344</v>
      </c>
      <c r="V66" s="152">
        <f t="shared" si="18"/>
        <v>0.004366666666666658</v>
      </c>
      <c r="W66" s="153">
        <f t="shared" si="19"/>
        <v>-0.005466666666666675</v>
      </c>
      <c r="X66" s="152"/>
      <c r="Y66" s="152"/>
      <c r="Z66" s="152"/>
      <c r="AA66" s="152"/>
      <c r="AB66" s="152"/>
      <c r="AC66" s="152"/>
    </row>
    <row r="67" spans="1:29" ht="12.75">
      <c r="A67" s="127" t="str">
        <f>Pre_Coll!J45</f>
        <v>a7</v>
      </c>
      <c r="B67" s="152">
        <f>Pre_Coll!V45</f>
        <v>-0.032370545</v>
      </c>
      <c r="C67" s="152">
        <f>0_bar!V45</f>
        <v>-0.011548499999999996</v>
      </c>
      <c r="D67" s="152">
        <f>'200_bar'!V45</f>
        <v>0.053575000000000005</v>
      </c>
      <c r="E67" s="152">
        <f>'400_bar'!V45</f>
        <v>0.054933333333333334</v>
      </c>
      <c r="F67" s="152">
        <f>'600_bar'!V45</f>
        <v>0.05288333333333334</v>
      </c>
      <c r="G67" s="153">
        <f>SB_0_bar!V45</f>
        <v>0.04708333333333334</v>
      </c>
      <c r="H67" s="129" t="s">
        <v>94</v>
      </c>
      <c r="I67" s="152">
        <f>Pre_Coll!W45</f>
        <v>0.04876030250270101</v>
      </c>
      <c r="J67" s="152">
        <f>0_bar!W45</f>
        <v>0.040087353036836935</v>
      </c>
      <c r="K67" s="152">
        <f>'200_bar'!W45</f>
        <v>0.028304977477468518</v>
      </c>
      <c r="L67" s="152">
        <f>'400_bar'!W45</f>
        <v>0.023309626051626536</v>
      </c>
      <c r="M67" s="152">
        <f>'600_bar'!W45</f>
        <v>0.02185217761841292</v>
      </c>
      <c r="N67" s="153">
        <f>SB_0_bar!W45</f>
        <v>0.02300551383183315</v>
      </c>
      <c r="O67" s="128"/>
      <c r="P67" s="135">
        <v>0.05</v>
      </c>
      <c r="Q67" s="128"/>
      <c r="R67" s="129" t="s">
        <v>94</v>
      </c>
      <c r="S67" s="157">
        <f t="shared" si="15"/>
        <v>0.020822045000000004</v>
      </c>
      <c r="T67" s="152">
        <f t="shared" si="16"/>
        <v>0.0651235</v>
      </c>
      <c r="U67" s="152">
        <f t="shared" si="17"/>
        <v>0.0013583333333333295</v>
      </c>
      <c r="V67" s="152">
        <f t="shared" si="18"/>
        <v>-0.0020499999999999963</v>
      </c>
      <c r="W67" s="153">
        <f t="shared" si="19"/>
        <v>-0.0058</v>
      </c>
      <c r="X67" s="152"/>
      <c r="Y67" s="152"/>
      <c r="Z67" s="152"/>
      <c r="AA67" s="152"/>
      <c r="AB67" s="152"/>
      <c r="AC67" s="152"/>
    </row>
    <row r="68" spans="1:29" ht="12.75">
      <c r="A68" s="127" t="str">
        <f>Pre_Coll!J46</f>
        <v>a8</v>
      </c>
      <c r="B68" s="152">
        <f>Pre_Coll!V46</f>
        <v>0.01907376</v>
      </c>
      <c r="C68" s="152">
        <f>0_bar!V46</f>
        <v>0.020547333333333334</v>
      </c>
      <c r="D68" s="152">
        <f>'200_bar'!V46</f>
        <v>0.016873333333333334</v>
      </c>
      <c r="E68" s="152">
        <f>'400_bar'!V46</f>
        <v>0.035333333333333335</v>
      </c>
      <c r="F68" s="152">
        <f>'600_bar'!V46</f>
        <v>0.04401666666666667</v>
      </c>
      <c r="G68" s="153">
        <f>SB_0_bar!V46</f>
        <v>0.040195</v>
      </c>
      <c r="H68" s="129" t="s">
        <v>95</v>
      </c>
      <c r="I68" s="152">
        <f>Pre_Coll!W46</f>
        <v>0.03594358939760914</v>
      </c>
      <c r="J68" s="152">
        <f>0_bar!W46</f>
        <v>0.03065047096973661</v>
      </c>
      <c r="K68" s="152">
        <f>'200_bar'!W46</f>
        <v>0.023427562115309112</v>
      </c>
      <c r="L68" s="152">
        <f>'400_bar'!W46</f>
        <v>0.01705891751157344</v>
      </c>
      <c r="M68" s="152">
        <f>'600_bar'!W46</f>
        <v>0.015552416746816781</v>
      </c>
      <c r="N68" s="153">
        <f>SB_0_bar!W46</f>
        <v>0.020035911509087873</v>
      </c>
      <c r="O68" s="128"/>
      <c r="P68" s="135">
        <v>0.03</v>
      </c>
      <c r="Q68" s="128"/>
      <c r="R68" s="129" t="s">
        <v>95</v>
      </c>
      <c r="S68" s="157">
        <f t="shared" si="15"/>
        <v>0.0014735733333333355</v>
      </c>
      <c r="T68" s="152">
        <f t="shared" si="16"/>
        <v>-0.003674</v>
      </c>
      <c r="U68" s="152">
        <f t="shared" si="17"/>
        <v>0.01846</v>
      </c>
      <c r="V68" s="152">
        <f t="shared" si="18"/>
        <v>0.008683333333333335</v>
      </c>
      <c r="W68" s="153">
        <f t="shared" si="19"/>
        <v>-0.0038216666666666677</v>
      </c>
      <c r="X68" s="152"/>
      <c r="Y68" s="152"/>
      <c r="Z68" s="152"/>
      <c r="AA68" s="152"/>
      <c r="AB68" s="152"/>
      <c r="AC68" s="152"/>
    </row>
    <row r="69" spans="1:29" ht="12.75">
      <c r="A69" s="127" t="str">
        <f>Pre_Coll!J47</f>
        <v>a9</v>
      </c>
      <c r="B69" s="152">
        <f>Pre_Coll!V47</f>
        <v>-0.011031583999999999</v>
      </c>
      <c r="C69" s="152">
        <f>0_bar!V47</f>
        <v>-0.0009449999999999997</v>
      </c>
      <c r="D69" s="152">
        <f>'200_bar'!V47</f>
        <v>-0.012161666666666666</v>
      </c>
      <c r="E69" s="152">
        <f>'400_bar'!V47</f>
        <v>-0.008011666666666667</v>
      </c>
      <c r="F69" s="152">
        <f>'600_bar'!V47</f>
        <v>-0.007578333333333334</v>
      </c>
      <c r="G69" s="153">
        <f>SB_0_bar!V47</f>
        <v>-0.005108333333333333</v>
      </c>
      <c r="H69" s="129" t="s">
        <v>96</v>
      </c>
      <c r="I69" s="152">
        <f>Pre_Coll!W47</f>
        <v>0.022403729879171032</v>
      </c>
      <c r="J69" s="152">
        <f>0_bar!W47</f>
        <v>0.022090904689487028</v>
      </c>
      <c r="K69" s="152">
        <f>'200_bar'!W47</f>
        <v>0.01808710083641562</v>
      </c>
      <c r="L69" s="152">
        <f>'400_bar'!W47</f>
        <v>0.018141742382325538</v>
      </c>
      <c r="M69" s="152">
        <f>'600_bar'!W47</f>
        <v>0.016676443765583436</v>
      </c>
      <c r="N69" s="153">
        <f>SB_0_bar!W47</f>
        <v>0.02018175058478988</v>
      </c>
      <c r="O69" s="128"/>
      <c r="P69" s="135">
        <v>0.03</v>
      </c>
      <c r="Q69" s="128"/>
      <c r="R69" s="129" t="s">
        <v>96</v>
      </c>
      <c r="S69" s="157">
        <f t="shared" si="15"/>
        <v>0.010086584</v>
      </c>
      <c r="T69" s="152">
        <f t="shared" si="16"/>
        <v>-0.011216666666666666</v>
      </c>
      <c r="U69" s="152">
        <f t="shared" si="17"/>
        <v>0.004149999999999999</v>
      </c>
      <c r="V69" s="152">
        <f t="shared" si="18"/>
        <v>0.0004333333333333333</v>
      </c>
      <c r="W69" s="153">
        <f t="shared" si="19"/>
        <v>0.002470000000000001</v>
      </c>
      <c r="X69" s="152"/>
      <c r="Y69" s="152"/>
      <c r="Z69" s="152"/>
      <c r="AA69" s="152"/>
      <c r="AB69" s="152"/>
      <c r="AC69" s="152"/>
    </row>
    <row r="70" spans="1:29" ht="12.75">
      <c r="A70" s="127" t="str">
        <f>Pre_Coll!J48</f>
        <v>a10</v>
      </c>
      <c r="B70" s="152">
        <f>Pre_Coll!V48</f>
        <v>-0.004358426666666664</v>
      </c>
      <c r="C70" s="152">
        <f>0_bar!V48</f>
        <v>-8.33333333333285E-06</v>
      </c>
      <c r="D70" s="152">
        <f>'200_bar'!V48</f>
        <v>-1.500000000000004E-05</v>
      </c>
      <c r="E70" s="152">
        <f>'400_bar'!V48</f>
        <v>4.999999999999796E-06</v>
      </c>
      <c r="F70" s="152">
        <f>'600_bar'!V48</f>
        <v>-1.5000000000000256E-05</v>
      </c>
      <c r="G70" s="153">
        <f>SB_0_bar!V48</f>
        <v>-1.4999999999999966E-05</v>
      </c>
      <c r="H70" s="129" t="s">
        <v>97</v>
      </c>
      <c r="I70" s="152">
        <f>Pre_Coll!W48</f>
        <v>0.02386259847756729</v>
      </c>
      <c r="J70" s="152">
        <f>0_bar!W48</f>
        <v>0.03885331924902513</v>
      </c>
      <c r="K70" s="152">
        <f>'200_bar'!W48</f>
        <v>0.022684673901116587</v>
      </c>
      <c r="L70" s="152">
        <f>'400_bar'!W48</f>
        <v>0.013450003345724491</v>
      </c>
      <c r="M70" s="152">
        <f>'600_bar'!W48</f>
        <v>0.010436554508074012</v>
      </c>
      <c r="N70" s="153">
        <f>SB_0_bar!W48</f>
        <v>0.027049915156983392</v>
      </c>
      <c r="O70" s="128"/>
      <c r="P70" s="136">
        <v>1</v>
      </c>
      <c r="Q70" s="128"/>
      <c r="R70" s="129" t="s">
        <v>97</v>
      </c>
      <c r="S70" s="157">
        <f t="shared" si="15"/>
        <v>0.004350093333333331</v>
      </c>
      <c r="T70" s="152">
        <f t="shared" si="16"/>
        <v>-6.66666666666719E-06</v>
      </c>
      <c r="U70" s="152">
        <f t="shared" si="17"/>
        <v>1.9999999999999836E-05</v>
      </c>
      <c r="V70" s="152">
        <f t="shared" si="18"/>
        <v>-2.0000000000000052E-05</v>
      </c>
      <c r="W70" s="153">
        <f t="shared" si="19"/>
        <v>2.896852679609707E-19</v>
      </c>
      <c r="X70" s="152"/>
      <c r="Y70" s="152"/>
      <c r="Z70" s="152"/>
      <c r="AA70" s="152"/>
      <c r="AB70" s="152"/>
      <c r="AC70" s="152"/>
    </row>
    <row r="71" spans="1:29" ht="12.75">
      <c r="A71" s="127" t="str">
        <f>Pre_Coll!J49</f>
        <v>a11</v>
      </c>
      <c r="B71" s="152">
        <f>Pre_Coll!V49</f>
        <v>-0.019955894666666668</v>
      </c>
      <c r="C71" s="152">
        <f>0_bar!V49</f>
        <v>-0.004158333333333333</v>
      </c>
      <c r="D71" s="152">
        <f>'200_bar'!V49</f>
        <v>-0.0019723333333333333</v>
      </c>
      <c r="E71" s="152">
        <f>'400_bar'!V49</f>
        <v>-0.0003289999999999999</v>
      </c>
      <c r="F71" s="152">
        <f>'600_bar'!V49</f>
        <v>-0.0008550000000000003</v>
      </c>
      <c r="G71" s="153">
        <f>SB_0_bar!V49</f>
        <v>-0.005178333333333333</v>
      </c>
      <c r="H71" s="129" t="s">
        <v>98</v>
      </c>
      <c r="I71" s="152">
        <f>Pre_Coll!W49</f>
        <v>0.009997997205031145</v>
      </c>
      <c r="J71" s="152">
        <f>0_bar!W49</f>
        <v>0.003986464181033949</v>
      </c>
      <c r="K71" s="152">
        <f>'200_bar'!W49</f>
        <v>0.006171070625642415</v>
      </c>
      <c r="L71" s="152">
        <f>'400_bar'!W49</f>
        <v>0.004506390440252598</v>
      </c>
      <c r="M71" s="152">
        <f>'600_bar'!W49</f>
        <v>0.007233463209279495</v>
      </c>
      <c r="N71" s="153">
        <f>SB_0_bar!W49</f>
        <v>0.0044876337491674455</v>
      </c>
      <c r="O71" s="128"/>
      <c r="P71" s="135">
        <v>0.054</v>
      </c>
      <c r="Q71" s="128"/>
      <c r="R71" s="129" t="s">
        <v>98</v>
      </c>
      <c r="S71" s="157">
        <f t="shared" si="15"/>
        <v>0.015797561333333335</v>
      </c>
      <c r="T71" s="152">
        <f t="shared" si="16"/>
        <v>0.002186</v>
      </c>
      <c r="U71" s="152">
        <f t="shared" si="17"/>
        <v>0.0016433333333333335</v>
      </c>
      <c r="V71" s="152">
        <f t="shared" si="18"/>
        <v>-0.0005260000000000004</v>
      </c>
      <c r="W71" s="153">
        <f t="shared" si="19"/>
        <v>-0.0043233333333333335</v>
      </c>
      <c r="X71" s="152"/>
      <c r="Y71" s="152"/>
      <c r="Z71" s="152"/>
      <c r="AA71" s="152"/>
      <c r="AB71" s="152"/>
      <c r="AC71" s="152"/>
    </row>
    <row r="72" spans="1:29" ht="12.75">
      <c r="A72" s="127" t="str">
        <f>Pre_Coll!J50</f>
        <v>a12</v>
      </c>
      <c r="B72" s="152">
        <f>Pre_Coll!V50</f>
        <v>0.0033483743833333333</v>
      </c>
      <c r="C72" s="152">
        <f>0_bar!V50</f>
        <v>0.0023283333333333333</v>
      </c>
      <c r="D72" s="152">
        <f>'200_bar'!V50</f>
        <v>-0.0007660000000000001</v>
      </c>
      <c r="E72" s="152">
        <f>'400_bar'!V50</f>
        <v>-0.0014446166666666667</v>
      </c>
      <c r="F72" s="152">
        <f>'600_bar'!V50</f>
        <v>-0.0026301666666666665</v>
      </c>
      <c r="G72" s="153">
        <f>SB_0_bar!V50</f>
        <v>-0.002591666666666666</v>
      </c>
      <c r="H72" s="129" t="s">
        <v>99</v>
      </c>
      <c r="I72" s="152">
        <f>Pre_Coll!W50</f>
        <v>0.002751378613398656</v>
      </c>
      <c r="J72" s="152">
        <f>0_bar!W50</f>
        <v>0.004035676184565192</v>
      </c>
      <c r="K72" s="152">
        <f>'200_bar'!W50</f>
        <v>0.0036203745662569224</v>
      </c>
      <c r="L72" s="152">
        <f>'400_bar'!W50</f>
        <v>0.002345012469405369</v>
      </c>
      <c r="M72" s="152">
        <f>'600_bar'!W50</f>
        <v>0.0036735225828442466</v>
      </c>
      <c r="N72" s="153">
        <f>SB_0_bar!W50</f>
        <v>0.0036703755484509574</v>
      </c>
      <c r="O72" s="128"/>
      <c r="P72" s="135">
        <v>0.004</v>
      </c>
      <c r="Q72" s="128"/>
      <c r="R72" s="129" t="s">
        <v>99</v>
      </c>
      <c r="S72" s="157">
        <f t="shared" si="15"/>
        <v>-0.00102004105</v>
      </c>
      <c r="T72" s="152">
        <f t="shared" si="16"/>
        <v>-0.0030943333333333335</v>
      </c>
      <c r="U72" s="152">
        <f t="shared" si="17"/>
        <v>-0.0006786166666666666</v>
      </c>
      <c r="V72" s="152">
        <f t="shared" si="18"/>
        <v>-0.0011855499999999998</v>
      </c>
      <c r="W72" s="153">
        <f t="shared" si="19"/>
        <v>3.850000000000034E-05</v>
      </c>
      <c r="X72" s="152"/>
      <c r="Y72" s="152"/>
      <c r="Z72" s="152"/>
      <c r="AA72" s="152"/>
      <c r="AB72" s="152"/>
      <c r="AC72" s="152"/>
    </row>
    <row r="73" spans="1:29" ht="12.75">
      <c r="A73" s="127" t="str">
        <f>Pre_Coll!J51</f>
        <v>a13</v>
      </c>
      <c r="B73" s="152">
        <f>Pre_Coll!V51</f>
        <v>-0.0029562833333333337</v>
      </c>
      <c r="C73" s="152">
        <f>0_bar!V51</f>
        <v>-0.0004951666666666668</v>
      </c>
      <c r="D73" s="152">
        <f>'200_bar'!V51</f>
        <v>-0.0038571666666666667</v>
      </c>
      <c r="E73" s="152">
        <f>'400_bar'!V51</f>
        <v>-0.005236666666666667</v>
      </c>
      <c r="F73" s="152">
        <f>'600_bar'!V51</f>
        <v>-0.00582</v>
      </c>
      <c r="G73" s="153">
        <f>SB_0_bar!V51</f>
        <v>-0.005344999999999999</v>
      </c>
      <c r="H73" s="129" t="s">
        <v>100</v>
      </c>
      <c r="I73" s="152">
        <f>Pre_Coll!W51</f>
        <v>0.0035565136722458227</v>
      </c>
      <c r="J73" s="152">
        <f>0_bar!W51</f>
        <v>0.0022632322387829903</v>
      </c>
      <c r="K73" s="152">
        <f>'200_bar'!W51</f>
        <v>0.0022635432769590826</v>
      </c>
      <c r="L73" s="152">
        <f>'400_bar'!W51</f>
        <v>0.002383012099563629</v>
      </c>
      <c r="M73" s="152">
        <f>'600_bar'!W51</f>
        <v>0.0008509524075998623</v>
      </c>
      <c r="N73" s="153">
        <f>SB_0_bar!W51</f>
        <v>0.0021588955509704495</v>
      </c>
      <c r="O73" s="128"/>
      <c r="P73" s="135">
        <v>0.006</v>
      </c>
      <c r="Q73" s="128"/>
      <c r="R73" s="129" t="s">
        <v>100</v>
      </c>
      <c r="S73" s="157">
        <f t="shared" si="15"/>
        <v>0.002461116666666667</v>
      </c>
      <c r="T73" s="152">
        <f t="shared" si="16"/>
        <v>-0.003362</v>
      </c>
      <c r="U73" s="152">
        <f t="shared" si="17"/>
        <v>-0.0013795000000000005</v>
      </c>
      <c r="V73" s="152">
        <f t="shared" si="18"/>
        <v>-0.0005833333333333324</v>
      </c>
      <c r="W73" s="153">
        <f t="shared" si="19"/>
        <v>0.0004750000000000006</v>
      </c>
      <c r="X73" s="152"/>
      <c r="Y73" s="152"/>
      <c r="Z73" s="152"/>
      <c r="AA73" s="152"/>
      <c r="AB73" s="152"/>
      <c r="AC73" s="152"/>
    </row>
    <row r="74" spans="1:29" ht="12.75">
      <c r="A74" s="127" t="str">
        <f>Pre_Coll!J52</f>
        <v>a14</v>
      </c>
      <c r="B74" s="152">
        <f>Pre_Coll!V52</f>
        <v>0.0034554051666666665</v>
      </c>
      <c r="C74" s="152">
        <f>0_bar!V52</f>
        <v>0.0027449999999999996</v>
      </c>
      <c r="D74" s="152">
        <f>'200_bar'!V52</f>
        <v>-0.0020521666666666665</v>
      </c>
      <c r="E74" s="152">
        <f>'400_bar'!V52</f>
        <v>-0.008536666666666666</v>
      </c>
      <c r="F74" s="152">
        <f>'600_bar'!V52</f>
        <v>-0.012333333333333335</v>
      </c>
      <c r="G74" s="153">
        <f>SB_0_bar!V52</f>
        <v>-0.012033333333333332</v>
      </c>
      <c r="H74" s="129" t="s">
        <v>101</v>
      </c>
      <c r="I74" s="152">
        <f>Pre_Coll!W52</f>
        <v>0.0019475633105468404</v>
      </c>
      <c r="J74" s="152">
        <f>0_bar!W52</f>
        <v>0.0006694101881507347</v>
      </c>
      <c r="K74" s="152">
        <f>'200_bar'!W52</f>
        <v>0.002069193989616891</v>
      </c>
      <c r="L74" s="152">
        <f>'400_bar'!W52</f>
        <v>0.0015678988062584444</v>
      </c>
      <c r="M74" s="152">
        <f>'600_bar'!W52</f>
        <v>0.0009892758294159424</v>
      </c>
      <c r="N74" s="153">
        <f>SB_0_bar!W52</f>
        <v>0.002315743221228709</v>
      </c>
      <c r="O74" s="128"/>
      <c r="P74" s="135">
        <v>0.007</v>
      </c>
      <c r="Q74" s="128"/>
      <c r="R74" s="129" t="s">
        <v>101</v>
      </c>
      <c r="S74" s="157">
        <f t="shared" si="15"/>
        <v>-0.0007104051666666669</v>
      </c>
      <c r="T74" s="152">
        <f t="shared" si="16"/>
        <v>-0.004797166666666667</v>
      </c>
      <c r="U74" s="152">
        <f t="shared" si="17"/>
        <v>-0.0064845</v>
      </c>
      <c r="V74" s="152">
        <f t="shared" si="18"/>
        <v>-0.0037966666666666687</v>
      </c>
      <c r="W74" s="153">
        <f t="shared" si="19"/>
        <v>0.0003000000000000034</v>
      </c>
      <c r="X74" s="152"/>
      <c r="Y74" s="152"/>
      <c r="Z74" s="152"/>
      <c r="AA74" s="152"/>
      <c r="AB74" s="152"/>
      <c r="AC74" s="152"/>
    </row>
    <row r="75" spans="1:29" ht="12.75">
      <c r="A75" s="127" t="str">
        <f>Pre_Coll!J53</f>
        <v>a15</v>
      </c>
      <c r="B75" s="152">
        <f>Pre_Coll!V53</f>
        <v>-0.007642604</v>
      </c>
      <c r="C75" s="152">
        <f>0_bar!V53</f>
        <v>0.0041276666666666675</v>
      </c>
      <c r="D75" s="152">
        <f>'200_bar'!V53</f>
        <v>0.007301666666666667</v>
      </c>
      <c r="E75" s="152">
        <f>'400_bar'!V53</f>
        <v>0.009325</v>
      </c>
      <c r="F75" s="152">
        <f>'600_bar'!V53</f>
        <v>0.009928333333333332</v>
      </c>
      <c r="G75" s="153">
        <f>SB_0_bar!V53</f>
        <v>0.008048333333333334</v>
      </c>
      <c r="H75" s="129" t="s">
        <v>102</v>
      </c>
      <c r="I75" s="152">
        <f>Pre_Coll!W53</f>
        <v>0.007370593637049652</v>
      </c>
      <c r="J75" s="152">
        <f>0_bar!W53</f>
        <v>0.0022959565907626953</v>
      </c>
      <c r="K75" s="152">
        <f>'200_bar'!W53</f>
        <v>0.0034744750202968305</v>
      </c>
      <c r="L75" s="152">
        <f>'400_bar'!W53</f>
        <v>0.004469406000801448</v>
      </c>
      <c r="M75" s="152">
        <f>'600_bar'!W53</f>
        <v>0.0037489167324264044</v>
      </c>
      <c r="N75" s="153">
        <f>SB_0_bar!W53</f>
        <v>0.002693484112941199</v>
      </c>
      <c r="O75" s="128"/>
      <c r="P75" s="138">
        <v>0.006</v>
      </c>
      <c r="Q75" s="128"/>
      <c r="R75" s="129" t="s">
        <v>102</v>
      </c>
      <c r="S75" s="157">
        <f t="shared" si="15"/>
        <v>0.011770270666666667</v>
      </c>
      <c r="T75" s="152">
        <f t="shared" si="16"/>
        <v>0.0031739999999999997</v>
      </c>
      <c r="U75" s="152">
        <f t="shared" si="17"/>
        <v>0.0020233333333333327</v>
      </c>
      <c r="V75" s="152">
        <f t="shared" si="18"/>
        <v>0.0006033333333333325</v>
      </c>
      <c r="W75" s="153">
        <f t="shared" si="19"/>
        <v>-0.001879999999999998</v>
      </c>
      <c r="X75" s="152"/>
      <c r="Y75" s="152"/>
      <c r="Z75" s="152"/>
      <c r="AA75" s="152"/>
      <c r="AB75" s="152"/>
      <c r="AC75" s="152"/>
    </row>
    <row r="76" spans="1:23" ht="12.75">
      <c r="A76" s="127" t="str">
        <f>Pre_Coll!J54</f>
        <v>a16</v>
      </c>
      <c r="B76" s="54"/>
      <c r="C76" s="146"/>
      <c r="D76" s="146"/>
      <c r="E76" s="146"/>
      <c r="F76" s="146"/>
      <c r="G76" s="147"/>
      <c r="H76" s="139" t="s">
        <v>103</v>
      </c>
      <c r="I76" s="54"/>
      <c r="J76" s="54"/>
      <c r="K76" s="54"/>
      <c r="L76" s="54"/>
      <c r="M76" s="54"/>
      <c r="N76" s="148"/>
      <c r="O76" s="54"/>
      <c r="P76" s="54"/>
      <c r="Q76" s="54"/>
      <c r="R76" s="139" t="s">
        <v>103</v>
      </c>
      <c r="S76" s="133"/>
      <c r="T76" s="130"/>
      <c r="U76" s="130"/>
      <c r="V76" s="130"/>
      <c r="W76" s="134"/>
    </row>
    <row r="77" spans="1:23" ht="13.5" thickBot="1">
      <c r="A77" s="140" t="str">
        <f>Pre_Coll!J55</f>
        <v>a17</v>
      </c>
      <c r="B77" s="54"/>
      <c r="C77" s="146"/>
      <c r="D77" s="146"/>
      <c r="E77" s="146"/>
      <c r="F77" s="146"/>
      <c r="G77" s="147"/>
      <c r="H77" s="139" t="s">
        <v>104</v>
      </c>
      <c r="I77" s="54"/>
      <c r="J77" s="54"/>
      <c r="K77" s="54"/>
      <c r="L77" s="54"/>
      <c r="M77" s="54"/>
      <c r="N77" s="148"/>
      <c r="O77" s="54"/>
      <c r="P77" s="54"/>
      <c r="Q77" s="54"/>
      <c r="R77" s="149" t="s">
        <v>104</v>
      </c>
      <c r="S77" s="142"/>
      <c r="T77" s="143"/>
      <c r="U77" s="143"/>
      <c r="V77" s="143"/>
      <c r="W77" s="144"/>
    </row>
    <row r="78" spans="2:23" ht="13.5" thickBot="1">
      <c r="B78" s="250" t="s">
        <v>139</v>
      </c>
      <c r="C78" s="251"/>
      <c r="D78" s="251"/>
      <c r="E78" s="251"/>
      <c r="F78" s="251"/>
      <c r="G78" s="251"/>
      <c r="H78" s="251"/>
      <c r="I78" s="251"/>
      <c r="J78" s="251"/>
      <c r="K78" s="251"/>
      <c r="L78" s="251"/>
      <c r="M78" s="251"/>
      <c r="N78" s="252"/>
      <c r="O78" s="54"/>
      <c r="P78" s="54"/>
      <c r="Q78" s="54"/>
      <c r="R78" s="54"/>
      <c r="S78" s="54"/>
      <c r="T78" s="54"/>
      <c r="U78" s="54"/>
      <c r="V78" s="54"/>
      <c r="W78" s="54"/>
    </row>
    <row r="79" spans="2:23" ht="13.5" thickBot="1">
      <c r="B79" s="253" t="s">
        <v>138</v>
      </c>
      <c r="C79" s="251"/>
      <c r="D79" s="251"/>
      <c r="E79" s="251"/>
      <c r="F79" s="251"/>
      <c r="G79" s="251"/>
      <c r="H79" s="251"/>
      <c r="I79" s="251"/>
      <c r="J79" s="251"/>
      <c r="K79" s="251"/>
      <c r="L79" s="251"/>
      <c r="M79" s="251"/>
      <c r="N79" s="252"/>
      <c r="O79" s="54"/>
      <c r="P79" s="54"/>
      <c r="Q79" s="54"/>
      <c r="R79" s="54"/>
      <c r="S79" s="54"/>
      <c r="T79" s="54"/>
      <c r="U79" s="54"/>
      <c r="V79" s="54"/>
      <c r="W79" s="54"/>
    </row>
  </sheetData>
  <mergeCells count="10">
    <mergeCell ref="B79:N79"/>
    <mergeCell ref="B41:N41"/>
    <mergeCell ref="B42:G42"/>
    <mergeCell ref="I42:N42"/>
    <mergeCell ref="B1:N1"/>
    <mergeCell ref="B78:N78"/>
    <mergeCell ref="B38:N38"/>
    <mergeCell ref="B39:N39"/>
    <mergeCell ref="B2:G2"/>
    <mergeCell ref="I2:N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bellesia</dc:creator>
  <cp:keywords/>
  <dc:description/>
  <cp:lastModifiedBy>bellesia</cp:lastModifiedBy>
  <dcterms:created xsi:type="dcterms:W3CDTF">2004-10-12T10:41:12Z</dcterms:created>
  <dcterms:modified xsi:type="dcterms:W3CDTF">2005-03-07T09:22:34Z</dcterms:modified>
  <cp:category/>
  <cp:version/>
  <cp:contentType/>
  <cp:contentStatus/>
</cp:coreProperties>
</file>