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<sst xmlns="http://schemas.openxmlformats.org/spreadsheetml/2006/main" count="204" uniqueCount="99">
  <si>
    <t xml:space="preserve"> Thu 24/02/2005       14:45:25</t>
  </si>
  <si>
    <t>LISSNER</t>
  </si>
  <si>
    <t>HCMQAP059_REF15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</si>
  <si>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</si>
  <si>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</si>
  <si>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</si>
  <si>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</si>
  <si>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</si>
  <si>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</si>
  <si>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</si>
  <si>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</si>
  <si>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</si>
  <si>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</si>
  <si>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</si>
  <si>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</si>
  <si>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</si>
  <si>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</si>
  <si>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</si>
  <si>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</si>
  <si>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</si>
  <si>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</si>
  <si>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</si>
  <si>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</si>
  <si>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</si>
  <si>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</si>
  <si>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</si>
  <si>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</si>
  <si>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</si>
  <si>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</si>
  <si>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</si>
  <si>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</si>
  <si>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</t>
  </si>
  <si>
    <t>a4</t>
  </si>
  <si>
    <t>a5*!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</si>
  <si>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</si>
  <si>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</si>
  <si>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</si>
  <si>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</si>
  <si>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</si>
  <si>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</si>
  <si>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</si>
  <si>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</si>
  <si>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</si>
  <si>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</si>
  <si>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</si>
  <si>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</si>
  <si>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</si>
  <si>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</si>
  <si>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</si>
  <si>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</si>
  <si>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</si>
  <si>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</si>
  <si>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</si>
  <si>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</si>
  <si>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</si>
  <si>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HCMQAP059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</si>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</sst>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a5*!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5845372"/>
        <c:axId val="9955165"/>
      </c:lineChart>
      <c:catAx>
        <c:axId val="458453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55165"/>
        <c:crosses val="autoZero"/>
        <c:auto val="1"/>
        <c:lblOffset val="100"/>
        <c:noMultiLvlLbl val="0"/>
      </c:catAx>
      <c:valAx>
        <c:axId val="9955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4537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-0.003753</v>
      </c>
      <c r="D4" s="12">
        <v>-0.003752</v>
      </c>
      <c r="E4" s="12">
        <v>-0.003753</v>
      </c>
      <c r="F4" s="24">
        <v>-0.002079</v>
      </c>
      <c r="G4" s="34">
        <v>-0.011695</v>
      </c>
    </row>
    <row r="5" spans="1:7" ht="12.75" thickBot="1">
      <c r="A5" s="44" t="s">
        <v>13</v>
      </c>
      <c r="B5" s="45">
        <v>6.608924</v>
      </c>
      <c r="C5" s="46">
        <v>1.741982</v>
      </c>
      <c r="D5" s="46">
        <v>-0.476689</v>
      </c>
      <c r="E5" s="46">
        <v>-2.693739</v>
      </c>
      <c r="F5" s="47">
        <v>-4.446861</v>
      </c>
      <c r="G5" s="48">
        <v>7.730341</v>
      </c>
    </row>
    <row r="6" spans="1:7" ht="12.75" thickTop="1">
      <c r="A6" s="6" t="s">
        <v>14</v>
      </c>
      <c r="B6" s="39">
        <v>17.05014</v>
      </c>
      <c r="C6" s="40">
        <v>-21.13821</v>
      </c>
      <c r="D6" s="40">
        <v>26.01576</v>
      </c>
      <c r="E6" s="40">
        <v>-19.89945</v>
      </c>
      <c r="F6" s="41">
        <v>8.488617</v>
      </c>
      <c r="G6" s="42">
        <v>-0.01451772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4.653223</v>
      </c>
      <c r="C8" s="13">
        <v>1.315238</v>
      </c>
      <c r="D8" s="13">
        <v>1.855841</v>
      </c>
      <c r="E8" s="13">
        <v>1.624113</v>
      </c>
      <c r="F8" s="25">
        <v>-2.346065</v>
      </c>
      <c r="G8" s="35">
        <v>1.515446</v>
      </c>
    </row>
    <row r="9" spans="1:7" ht="12">
      <c r="A9" s="20" t="s">
        <v>17</v>
      </c>
      <c r="B9" s="29">
        <v>0.01322062</v>
      </c>
      <c r="C9" s="13">
        <v>-0.08882406</v>
      </c>
      <c r="D9" s="13">
        <v>-0.6522539</v>
      </c>
      <c r="E9" s="13">
        <v>0.5389298</v>
      </c>
      <c r="F9" s="25">
        <v>-0.802278</v>
      </c>
      <c r="G9" s="35">
        <v>-0.1534625</v>
      </c>
    </row>
    <row r="10" spans="1:7" ht="12">
      <c r="A10" s="20" t="s">
        <v>18</v>
      </c>
      <c r="B10" s="29">
        <v>-0.09467139</v>
      </c>
      <c r="C10" s="13">
        <v>-0.359381</v>
      </c>
      <c r="D10" s="13">
        <v>-0.5598473</v>
      </c>
      <c r="E10" s="13">
        <v>-0.5375996</v>
      </c>
      <c r="F10" s="25">
        <v>-1.00544</v>
      </c>
      <c r="G10" s="35">
        <v>-0.4980949</v>
      </c>
    </row>
    <row r="11" spans="1:7" ht="12">
      <c r="A11" s="21" t="s">
        <v>19</v>
      </c>
      <c r="B11" s="31">
        <v>2.793347</v>
      </c>
      <c r="C11" s="15">
        <v>2.876148</v>
      </c>
      <c r="D11" s="15">
        <v>3.077026</v>
      </c>
      <c r="E11" s="15">
        <v>2.494886</v>
      </c>
      <c r="F11" s="27">
        <v>13.65946</v>
      </c>
      <c r="G11" s="37">
        <v>4.25827</v>
      </c>
    </row>
    <row r="12" spans="1:7" ht="12">
      <c r="A12" s="20" t="s">
        <v>20</v>
      </c>
      <c r="B12" s="29">
        <v>-0.1068678</v>
      </c>
      <c r="C12" s="13">
        <v>-0.1323529</v>
      </c>
      <c r="D12" s="13">
        <v>-0.07651898</v>
      </c>
      <c r="E12" s="13">
        <v>-0.1425244</v>
      </c>
      <c r="F12" s="25">
        <v>-0.1681062</v>
      </c>
      <c r="G12" s="35">
        <v>-0.1224878</v>
      </c>
    </row>
    <row r="13" spans="1:7" ht="12">
      <c r="A13" s="20" t="s">
        <v>21</v>
      </c>
      <c r="B13" s="29">
        <v>-0.01266709</v>
      </c>
      <c r="C13" s="13">
        <v>-0.0250011</v>
      </c>
      <c r="D13" s="13">
        <v>-0.2385965</v>
      </c>
      <c r="E13" s="13">
        <v>0.1793785</v>
      </c>
      <c r="F13" s="25">
        <v>-0.04199557</v>
      </c>
      <c r="G13" s="35">
        <v>-0.02768322</v>
      </c>
    </row>
    <row r="14" spans="1:7" ht="12">
      <c r="A14" s="20" t="s">
        <v>22</v>
      </c>
      <c r="B14" s="29">
        <v>-0.02368909</v>
      </c>
      <c r="C14" s="13">
        <v>-0.09528041</v>
      </c>
      <c r="D14" s="13">
        <v>-0.1136003</v>
      </c>
      <c r="E14" s="13">
        <v>-0.01328597</v>
      </c>
      <c r="F14" s="25">
        <v>-0.04744139</v>
      </c>
      <c r="G14" s="35">
        <v>-0.06319206</v>
      </c>
    </row>
    <row r="15" spans="1:7" ht="12">
      <c r="A15" s="21" t="s">
        <v>23</v>
      </c>
      <c r="B15" s="31">
        <v>-0.337947</v>
      </c>
      <c r="C15" s="15">
        <v>-0.04278398</v>
      </c>
      <c r="D15" s="15">
        <v>-0.05683071</v>
      </c>
      <c r="E15" s="15">
        <v>-0.1142124</v>
      </c>
      <c r="F15" s="27">
        <v>-0.3309274</v>
      </c>
      <c r="G15" s="37">
        <v>-0.1445099</v>
      </c>
    </row>
    <row r="16" spans="1:7" ht="12">
      <c r="A16" s="20" t="s">
        <v>24</v>
      </c>
      <c r="B16" s="29">
        <v>0.002525419</v>
      </c>
      <c r="C16" s="13">
        <v>0.01371971</v>
      </c>
      <c r="D16" s="13">
        <v>0.01803482</v>
      </c>
      <c r="E16" s="13">
        <v>0.01519956</v>
      </c>
      <c r="F16" s="25">
        <v>-0.01332098</v>
      </c>
      <c r="G16" s="35">
        <v>0.009873708</v>
      </c>
    </row>
    <row r="17" spans="1:7" ht="12">
      <c r="A17" s="20" t="s">
        <v>25</v>
      </c>
      <c r="B17" s="29">
        <v>-0.02874737</v>
      </c>
      <c r="C17" s="13">
        <v>-0.01496305</v>
      </c>
      <c r="D17" s="13">
        <v>-0.02214246</v>
      </c>
      <c r="E17" s="13">
        <v>-0.02977583</v>
      </c>
      <c r="F17" s="25">
        <v>-0.03601073</v>
      </c>
      <c r="G17" s="35">
        <v>-0.02505696</v>
      </c>
    </row>
    <row r="18" spans="1:7" ht="12">
      <c r="A18" s="20" t="s">
        <v>26</v>
      </c>
      <c r="B18" s="29">
        <v>0.007911681</v>
      </c>
      <c r="C18" s="13">
        <v>0.01617271</v>
      </c>
      <c r="D18" s="13">
        <v>0.005112975</v>
      </c>
      <c r="E18" s="13">
        <v>0.02608906</v>
      </c>
      <c r="F18" s="25">
        <v>-0.01024838</v>
      </c>
      <c r="G18" s="35">
        <v>0.01119837</v>
      </c>
    </row>
    <row r="19" spans="1:7" ht="12">
      <c r="A19" s="21" t="s">
        <v>27</v>
      </c>
      <c r="B19" s="31">
        <v>-0.1934555</v>
      </c>
      <c r="C19" s="15">
        <v>-0.1643917</v>
      </c>
      <c r="D19" s="15">
        <v>-0.1804421</v>
      </c>
      <c r="E19" s="15">
        <v>-0.1587281</v>
      </c>
      <c r="F19" s="27">
        <v>-0.1409242</v>
      </c>
      <c r="G19" s="37">
        <v>-0.1679759</v>
      </c>
    </row>
    <row r="20" spans="1:7" ht="12.75" thickBot="1">
      <c r="A20" s="44" t="s">
        <v>28</v>
      </c>
      <c r="B20" s="45">
        <v>-0.009796508</v>
      </c>
      <c r="C20" s="46">
        <v>0.003681863</v>
      </c>
      <c r="D20" s="46">
        <v>-0.001504618</v>
      </c>
      <c r="E20" s="46">
        <v>0.005420683</v>
      </c>
      <c r="F20" s="47">
        <v>0.002478021</v>
      </c>
      <c r="G20" s="48">
        <v>0.0007405272</v>
      </c>
    </row>
    <row r="21" spans="1:7" ht="12.75" thickTop="1">
      <c r="A21" s="6" t="s">
        <v>29</v>
      </c>
      <c r="B21" s="39">
        <v>-159.6591</v>
      </c>
      <c r="C21" s="40">
        <v>41.50354</v>
      </c>
      <c r="D21" s="40">
        <v>18.86539</v>
      </c>
      <c r="E21" s="40">
        <v>20.91984</v>
      </c>
      <c r="F21" s="41">
        <v>26.73312</v>
      </c>
      <c r="G21" s="43">
        <v>-0.003928249</v>
      </c>
    </row>
    <row r="22" spans="1:7" ht="12">
      <c r="A22" s="20" t="s">
        <v>30</v>
      </c>
      <c r="B22" s="29">
        <v>132.1862</v>
      </c>
      <c r="C22" s="13">
        <v>34.83977</v>
      </c>
      <c r="D22" s="13">
        <v>-9.533776</v>
      </c>
      <c r="E22" s="13">
        <v>-53.8753</v>
      </c>
      <c r="F22" s="25">
        <v>-88.93956</v>
      </c>
      <c r="G22" s="36">
        <v>0</v>
      </c>
    </row>
    <row r="23" spans="1:7" ht="12">
      <c r="A23" s="20" t="s">
        <v>31</v>
      </c>
      <c r="B23" s="29">
        <v>4.293117</v>
      </c>
      <c r="C23" s="13">
        <v>5.570636</v>
      </c>
      <c r="D23" s="13">
        <v>5.885085</v>
      </c>
      <c r="E23" s="13">
        <v>4.255513</v>
      </c>
      <c r="F23" s="25">
        <v>10.48907</v>
      </c>
      <c r="G23" s="49">
        <v>5.800327</v>
      </c>
    </row>
    <row r="24" spans="1:7" ht="12">
      <c r="A24" s="20" t="s">
        <v>32</v>
      </c>
      <c r="B24" s="29">
        <v>-1.726644</v>
      </c>
      <c r="C24" s="13">
        <v>2.528351</v>
      </c>
      <c r="D24" s="13">
        <v>4.42519</v>
      </c>
      <c r="E24" s="13">
        <v>2.031249</v>
      </c>
      <c r="F24" s="25">
        <v>2.280011</v>
      </c>
      <c r="G24" s="35">
        <v>2.215644</v>
      </c>
    </row>
    <row r="25" spans="1:7" ht="12">
      <c r="A25" s="20" t="s">
        <v>33</v>
      </c>
      <c r="B25" s="50">
        <v>0.8476473</v>
      </c>
      <c r="C25" s="51">
        <v>2.636946</v>
      </c>
      <c r="D25" s="51">
        <v>1.827596</v>
      </c>
      <c r="E25" s="51">
        <v>2.216647</v>
      </c>
      <c r="F25" s="52">
        <v>-0.3556656</v>
      </c>
      <c r="G25" s="49">
        <v>1.683037</v>
      </c>
    </row>
    <row r="26" spans="1:7" ht="12">
      <c r="A26" s="21" t="s">
        <v>34</v>
      </c>
      <c r="B26" s="31">
        <v>1.107413</v>
      </c>
      <c r="C26" s="15">
        <v>0.6708238</v>
      </c>
      <c r="D26" s="15">
        <v>0.6494009</v>
      </c>
      <c r="E26" s="15">
        <v>0.1081156</v>
      </c>
      <c r="F26" s="27">
        <v>1.511362</v>
      </c>
      <c r="G26" s="37">
        <v>0.7050218</v>
      </c>
    </row>
    <row r="27" spans="1:7" ht="12">
      <c r="A27" s="20" t="s">
        <v>35</v>
      </c>
      <c r="B27" s="29">
        <v>0.142723</v>
      </c>
      <c r="C27" s="13">
        <v>-0.6647825</v>
      </c>
      <c r="D27" s="13">
        <v>-0.0517467</v>
      </c>
      <c r="E27" s="13">
        <v>-0.8226358</v>
      </c>
      <c r="F27" s="25">
        <v>0.2752163</v>
      </c>
      <c r="G27" s="49">
        <v>-0.3129861</v>
      </c>
    </row>
    <row r="28" spans="1:7" ht="12">
      <c r="A28" s="20" t="s">
        <v>36</v>
      </c>
      <c r="B28" s="29">
        <v>-0.08776872</v>
      </c>
      <c r="C28" s="13">
        <v>-0.03738574</v>
      </c>
      <c r="D28" s="13">
        <v>0.1541068</v>
      </c>
      <c r="E28" s="13">
        <v>-0.09111385</v>
      </c>
      <c r="F28" s="25">
        <v>0.3151016</v>
      </c>
      <c r="G28" s="35">
        <v>0.03545012</v>
      </c>
    </row>
    <row r="29" spans="1:7" ht="12">
      <c r="A29" s="20" t="s">
        <v>37</v>
      </c>
      <c r="B29" s="29">
        <v>0.1318307</v>
      </c>
      <c r="C29" s="13">
        <v>0.05258393</v>
      </c>
      <c r="D29" s="13">
        <v>0.007634455</v>
      </c>
      <c r="E29" s="13">
        <v>0.2670738</v>
      </c>
      <c r="F29" s="25">
        <v>0.01056573</v>
      </c>
      <c r="G29" s="35">
        <v>0.09927116</v>
      </c>
    </row>
    <row r="30" spans="1:7" ht="12">
      <c r="A30" s="21" t="s">
        <v>38</v>
      </c>
      <c r="B30" s="31">
        <v>0.08234456</v>
      </c>
      <c r="C30" s="15">
        <v>0.01284636</v>
      </c>
      <c r="D30" s="15">
        <v>-0.04637605</v>
      </c>
      <c r="E30" s="15">
        <v>0.01043934</v>
      </c>
      <c r="F30" s="27">
        <v>0.1886004</v>
      </c>
      <c r="G30" s="37">
        <v>0.03154483</v>
      </c>
    </row>
    <row r="31" spans="1:7" ht="12">
      <c r="A31" s="20" t="s">
        <v>39</v>
      </c>
      <c r="B31" s="29">
        <v>-0.03588707</v>
      </c>
      <c r="C31" s="13">
        <v>-0.08162824</v>
      </c>
      <c r="D31" s="13">
        <v>-0.08265911</v>
      </c>
      <c r="E31" s="13">
        <v>-0.06126196</v>
      </c>
      <c r="F31" s="25">
        <v>-0.01456796</v>
      </c>
      <c r="G31" s="35">
        <v>-0.06141283</v>
      </c>
    </row>
    <row r="32" spans="1:7" ht="12">
      <c r="A32" s="20" t="s">
        <v>40</v>
      </c>
      <c r="B32" s="29">
        <v>0.01780557</v>
      </c>
      <c r="C32" s="13">
        <v>0.002181726</v>
      </c>
      <c r="D32" s="13">
        <v>-0.01049304</v>
      </c>
      <c r="E32" s="13">
        <v>-0.01653739</v>
      </c>
      <c r="F32" s="25">
        <v>0.02790242</v>
      </c>
      <c r="G32" s="35">
        <v>0.0003261762</v>
      </c>
    </row>
    <row r="33" spans="1:7" ht="12">
      <c r="A33" s="20" t="s">
        <v>41</v>
      </c>
      <c r="B33" s="29">
        <v>0.1244015</v>
      </c>
      <c r="C33" s="13">
        <v>0.04587698</v>
      </c>
      <c r="D33" s="13">
        <v>0.06906695</v>
      </c>
      <c r="E33" s="13">
        <v>0.05963187</v>
      </c>
      <c r="F33" s="25">
        <v>0.07395962</v>
      </c>
      <c r="G33" s="35">
        <v>0.06988093</v>
      </c>
    </row>
    <row r="34" spans="1:7" ht="12">
      <c r="A34" s="21" t="s">
        <v>42</v>
      </c>
      <c r="B34" s="31">
        <v>-0.01791532</v>
      </c>
      <c r="C34" s="15">
        <v>-0.01409861</v>
      </c>
      <c r="D34" s="15">
        <v>-0.007962566</v>
      </c>
      <c r="E34" s="15">
        <v>-0.004658784</v>
      </c>
      <c r="F34" s="27">
        <v>-0.02907482</v>
      </c>
      <c r="G34" s="37">
        <v>-0.01285099</v>
      </c>
    </row>
    <row r="35" spans="1:7" ht="12.75" thickBot="1">
      <c r="A35" s="22" t="s">
        <v>43</v>
      </c>
      <c r="B35" s="32">
        <v>-0.003974897</v>
      </c>
      <c r="C35" s="16">
        <v>0.005247161</v>
      </c>
      <c r="D35" s="16">
        <v>-0.00520775</v>
      </c>
      <c r="E35" s="16">
        <v>0.01377886</v>
      </c>
      <c r="F35" s="28">
        <v>0.001464564</v>
      </c>
      <c r="G35" s="38">
        <v>0.002944482</v>
      </c>
    </row>
    <row r="36" spans="1:7" ht="12">
      <c r="A36" s="4" t="s">
        <v>44</v>
      </c>
      <c r="B36" s="3">
        <v>20.99609</v>
      </c>
      <c r="C36" s="3">
        <v>20.99609</v>
      </c>
      <c r="D36" s="3">
        <v>21.00525</v>
      </c>
      <c r="E36" s="3">
        <v>21.0083</v>
      </c>
      <c r="F36" s="3">
        <v>21.01746</v>
      </c>
      <c r="G36" s="3"/>
    </row>
    <row r="37" spans="1:6" ht="12">
      <c r="A37" s="4" t="s">
        <v>45</v>
      </c>
      <c r="B37" s="2">
        <v>-0.1988729</v>
      </c>
      <c r="C37" s="2">
        <v>-0.09460449</v>
      </c>
      <c r="D37" s="2">
        <v>-0.04374186</v>
      </c>
      <c r="E37" s="2">
        <v>0.004069011</v>
      </c>
      <c r="F37" s="2">
        <v>0.03407796</v>
      </c>
    </row>
    <row r="38" spans="1:7" ht="12">
      <c r="A38" s="4" t="s">
        <v>53</v>
      </c>
      <c r="B38" s="2">
        <v>-2.539301E-05</v>
      </c>
      <c r="C38" s="2">
        <v>3.568871E-05</v>
      </c>
      <c r="D38" s="2">
        <v>-4.419617E-05</v>
      </c>
      <c r="E38" s="2">
        <v>3.401968E-05</v>
      </c>
      <c r="F38" s="2">
        <v>-1.402534E-05</v>
      </c>
      <c r="G38" s="2">
        <v>0.0002069571</v>
      </c>
    </row>
    <row r="39" spans="1:7" ht="12.75" thickBot="1">
      <c r="A39" s="4" t="s">
        <v>54</v>
      </c>
      <c r="B39" s="2">
        <v>0.0002717561</v>
      </c>
      <c r="C39" s="2">
        <v>-7.068035E-05</v>
      </c>
      <c r="D39" s="2">
        <v>-3.211329E-05</v>
      </c>
      <c r="E39" s="2">
        <v>-3.538044E-05</v>
      </c>
      <c r="F39" s="2">
        <v>-4.557105E-05</v>
      </c>
      <c r="G39" s="2">
        <v>0.001034452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3.116663</v>
      </c>
      <c r="F40" s="17" t="s">
        <v>48</v>
      </c>
      <c r="G40" s="8">
        <v>55.01264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12.505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55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0.003753</v>
      </c>
      <c r="D4">
        <v>0.003752</v>
      </c>
      <c r="E4">
        <v>0.003753</v>
      </c>
      <c r="F4">
        <v>0.002079</v>
      </c>
      <c r="G4">
        <v>0.011695</v>
      </c>
    </row>
    <row r="5" spans="1:7" ht="12.75">
      <c r="A5" t="s">
        <v>13</v>
      </c>
      <c r="B5">
        <v>6.608924</v>
      </c>
      <c r="C5">
        <v>1.741982</v>
      </c>
      <c r="D5">
        <v>-0.476689</v>
      </c>
      <c r="E5">
        <v>-2.693739</v>
      </c>
      <c r="F5">
        <v>-4.446861</v>
      </c>
      <c r="G5">
        <v>7.730341</v>
      </c>
    </row>
    <row r="6" spans="1:7" ht="12.75">
      <c r="A6" t="s">
        <v>14</v>
      </c>
      <c r="B6" s="53">
        <v>17.05014</v>
      </c>
      <c r="C6" s="53">
        <v>-21.13821</v>
      </c>
      <c r="D6" s="53">
        <v>26.01576</v>
      </c>
      <c r="E6" s="53">
        <v>-19.89945</v>
      </c>
      <c r="F6" s="53">
        <v>8.488617</v>
      </c>
      <c r="G6" s="53">
        <v>-0.01451772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4.653223</v>
      </c>
      <c r="C8" s="53">
        <v>1.315238</v>
      </c>
      <c r="D8" s="53">
        <v>1.855841</v>
      </c>
      <c r="E8" s="53">
        <v>1.624113</v>
      </c>
      <c r="F8" s="53">
        <v>-2.346065</v>
      </c>
      <c r="G8" s="53">
        <v>1.515446</v>
      </c>
    </row>
    <row r="9" spans="1:7" ht="12.75">
      <c r="A9" t="s">
        <v>17</v>
      </c>
      <c r="B9" s="53">
        <v>0.01322062</v>
      </c>
      <c r="C9" s="53">
        <v>-0.08882406</v>
      </c>
      <c r="D9" s="53">
        <v>-0.6522539</v>
      </c>
      <c r="E9" s="53">
        <v>0.5389298</v>
      </c>
      <c r="F9" s="53">
        <v>-0.802278</v>
      </c>
      <c r="G9" s="53">
        <v>-0.1534625</v>
      </c>
    </row>
    <row r="10" spans="1:7" ht="12.75">
      <c r="A10" t="s">
        <v>18</v>
      </c>
      <c r="B10" s="53">
        <v>-0.09467139</v>
      </c>
      <c r="C10" s="53">
        <v>-0.359381</v>
      </c>
      <c r="D10" s="53">
        <v>-0.5598473</v>
      </c>
      <c r="E10" s="53">
        <v>-0.5375996</v>
      </c>
      <c r="F10" s="53">
        <v>-1.00544</v>
      </c>
      <c r="G10" s="53">
        <v>-0.4980949</v>
      </c>
    </row>
    <row r="11" spans="1:7" ht="12.75">
      <c r="A11" t="s">
        <v>19</v>
      </c>
      <c r="B11" s="53">
        <v>2.793347</v>
      </c>
      <c r="C11" s="53">
        <v>2.876148</v>
      </c>
      <c r="D11" s="53">
        <v>3.077026</v>
      </c>
      <c r="E11" s="53">
        <v>2.494886</v>
      </c>
      <c r="F11" s="53">
        <v>13.65946</v>
      </c>
      <c r="G11" s="53">
        <v>4.25827</v>
      </c>
    </row>
    <row r="12" spans="1:7" ht="12.75">
      <c r="A12" t="s">
        <v>20</v>
      </c>
      <c r="B12" s="53">
        <v>-0.1068678</v>
      </c>
      <c r="C12" s="53">
        <v>-0.1323529</v>
      </c>
      <c r="D12" s="53">
        <v>-0.07651898</v>
      </c>
      <c r="E12" s="53">
        <v>-0.1425244</v>
      </c>
      <c r="F12" s="53">
        <v>-0.1681062</v>
      </c>
      <c r="G12" s="53">
        <v>-0.1224878</v>
      </c>
    </row>
    <row r="13" spans="1:7" ht="12.75">
      <c r="A13" t="s">
        <v>21</v>
      </c>
      <c r="B13" s="53">
        <v>-0.01266709</v>
      </c>
      <c r="C13" s="53">
        <v>-0.0250011</v>
      </c>
      <c r="D13" s="53">
        <v>-0.2385965</v>
      </c>
      <c r="E13" s="53">
        <v>0.1793785</v>
      </c>
      <c r="F13" s="53">
        <v>-0.04199557</v>
      </c>
      <c r="G13" s="53">
        <v>-0.02768322</v>
      </c>
    </row>
    <row r="14" spans="1:7" ht="12.75">
      <c r="A14" t="s">
        <v>22</v>
      </c>
      <c r="B14" s="53">
        <v>-0.02368909</v>
      </c>
      <c r="C14" s="53">
        <v>-0.09528041</v>
      </c>
      <c r="D14" s="53">
        <v>-0.1136003</v>
      </c>
      <c r="E14" s="53">
        <v>-0.01328597</v>
      </c>
      <c r="F14" s="53">
        <v>-0.04744139</v>
      </c>
      <c r="G14" s="53">
        <v>-0.06319206</v>
      </c>
    </row>
    <row r="15" spans="1:7" ht="12.75">
      <c r="A15" t="s">
        <v>23</v>
      </c>
      <c r="B15" s="53">
        <v>-0.337947</v>
      </c>
      <c r="C15" s="53">
        <v>-0.04278398</v>
      </c>
      <c r="D15" s="53">
        <v>-0.05683071</v>
      </c>
      <c r="E15" s="53">
        <v>-0.1142124</v>
      </c>
      <c r="F15" s="53">
        <v>-0.3309274</v>
      </c>
      <c r="G15" s="53">
        <v>-0.1445099</v>
      </c>
    </row>
    <row r="16" spans="1:7" ht="12.75">
      <c r="A16" t="s">
        <v>24</v>
      </c>
      <c r="B16" s="53">
        <v>0.002525419</v>
      </c>
      <c r="C16" s="53">
        <v>0.01371971</v>
      </c>
      <c r="D16" s="53">
        <v>0.01803482</v>
      </c>
      <c r="E16" s="53">
        <v>0.01519956</v>
      </c>
      <c r="F16" s="53">
        <v>-0.01332098</v>
      </c>
      <c r="G16" s="53">
        <v>0.009873708</v>
      </c>
    </row>
    <row r="17" spans="1:7" ht="12.75">
      <c r="A17" t="s">
        <v>25</v>
      </c>
      <c r="B17" s="53">
        <v>-0.02874737</v>
      </c>
      <c r="C17" s="53">
        <v>-0.01496305</v>
      </c>
      <c r="D17" s="53">
        <v>-0.02214246</v>
      </c>
      <c r="E17" s="53">
        <v>-0.02977583</v>
      </c>
      <c r="F17" s="53">
        <v>-0.03601073</v>
      </c>
      <c r="G17" s="53">
        <v>-0.02505696</v>
      </c>
    </row>
    <row r="18" spans="1:7" ht="12.75">
      <c r="A18" t="s">
        <v>26</v>
      </c>
      <c r="B18" s="53">
        <v>0.007911681</v>
      </c>
      <c r="C18" s="53">
        <v>0.01617271</v>
      </c>
      <c r="D18" s="53">
        <v>0.005112975</v>
      </c>
      <c r="E18" s="53">
        <v>0.02608906</v>
      </c>
      <c r="F18" s="53">
        <v>-0.01024838</v>
      </c>
      <c r="G18" s="53">
        <v>0.01119837</v>
      </c>
    </row>
    <row r="19" spans="1:7" ht="12.75">
      <c r="A19" t="s">
        <v>27</v>
      </c>
      <c r="B19" s="53">
        <v>-0.1934555</v>
      </c>
      <c r="C19" s="53">
        <v>-0.1643917</v>
      </c>
      <c r="D19" s="53">
        <v>-0.1804421</v>
      </c>
      <c r="E19" s="53">
        <v>-0.1587281</v>
      </c>
      <c r="F19" s="53">
        <v>-0.1409242</v>
      </c>
      <c r="G19" s="53">
        <v>-0.1679759</v>
      </c>
    </row>
    <row r="20" spans="1:7" ht="12.75">
      <c r="A20" t="s">
        <v>28</v>
      </c>
      <c r="B20" s="53">
        <v>-0.009796508</v>
      </c>
      <c r="C20" s="53">
        <v>0.003681863</v>
      </c>
      <c r="D20" s="53">
        <v>-0.001504618</v>
      </c>
      <c r="E20" s="53">
        <v>0.005420683</v>
      </c>
      <c r="F20" s="53">
        <v>0.002478021</v>
      </c>
      <c r="G20" s="53">
        <v>0.0007405272</v>
      </c>
    </row>
    <row r="21" spans="1:7" ht="12.75">
      <c r="A21" t="s">
        <v>29</v>
      </c>
      <c r="B21" s="53">
        <v>-159.6591</v>
      </c>
      <c r="C21" s="53">
        <v>41.50354</v>
      </c>
      <c r="D21" s="53">
        <v>18.86539</v>
      </c>
      <c r="E21" s="53">
        <v>20.91984</v>
      </c>
      <c r="F21" s="53">
        <v>26.73312</v>
      </c>
      <c r="G21" s="53">
        <v>-0.003928249</v>
      </c>
    </row>
    <row r="22" spans="1:7" ht="12.75">
      <c r="A22" t="s">
        <v>30</v>
      </c>
      <c r="B22" s="53">
        <v>132.1862</v>
      </c>
      <c r="C22" s="53">
        <v>34.83977</v>
      </c>
      <c r="D22" s="53">
        <v>-9.533776</v>
      </c>
      <c r="E22" s="53">
        <v>-53.8753</v>
      </c>
      <c r="F22" s="53">
        <v>-88.93956</v>
      </c>
      <c r="G22" s="53">
        <v>0</v>
      </c>
    </row>
    <row r="23" spans="1:7" ht="12.75">
      <c r="A23" t="s">
        <v>31</v>
      </c>
      <c r="B23" s="53">
        <v>4.293117</v>
      </c>
      <c r="C23" s="53">
        <v>5.570636</v>
      </c>
      <c r="D23" s="53">
        <v>5.885085</v>
      </c>
      <c r="E23" s="53">
        <v>4.255513</v>
      </c>
      <c r="F23" s="53">
        <v>10.48907</v>
      </c>
      <c r="G23" s="53">
        <v>5.800327</v>
      </c>
    </row>
    <row r="24" spans="1:7" ht="12.75">
      <c r="A24" t="s">
        <v>32</v>
      </c>
      <c r="B24" s="53">
        <v>-1.726644</v>
      </c>
      <c r="C24" s="53">
        <v>2.528351</v>
      </c>
      <c r="D24" s="53">
        <v>4.42519</v>
      </c>
      <c r="E24" s="53">
        <v>2.031249</v>
      </c>
      <c r="F24" s="53">
        <v>2.280011</v>
      </c>
      <c r="G24" s="53">
        <v>2.215644</v>
      </c>
    </row>
    <row r="25" spans="1:7" ht="12.75">
      <c r="A25" t="s">
        <v>33</v>
      </c>
      <c r="B25" s="53">
        <v>0.8476473</v>
      </c>
      <c r="C25" s="53">
        <v>2.636946</v>
      </c>
      <c r="D25" s="53">
        <v>1.827596</v>
      </c>
      <c r="E25" s="53">
        <v>2.216647</v>
      </c>
      <c r="F25" s="53">
        <v>-0.3556656</v>
      </c>
      <c r="G25" s="53">
        <v>1.683037</v>
      </c>
    </row>
    <row r="26" spans="1:7" ht="12.75">
      <c r="A26" t="s">
        <v>34</v>
      </c>
      <c r="B26" s="53">
        <v>1.107413</v>
      </c>
      <c r="C26" s="53">
        <v>0.6708238</v>
      </c>
      <c r="D26" s="53">
        <v>0.6494009</v>
      </c>
      <c r="E26" s="53">
        <v>0.1081156</v>
      </c>
      <c r="F26" s="53">
        <v>1.511362</v>
      </c>
      <c r="G26" s="53">
        <v>0.7050218</v>
      </c>
    </row>
    <row r="27" spans="1:7" ht="12.75">
      <c r="A27" t="s">
        <v>35</v>
      </c>
      <c r="B27" s="53">
        <v>0.142723</v>
      </c>
      <c r="C27" s="53">
        <v>-0.6647825</v>
      </c>
      <c r="D27" s="53">
        <v>-0.0517467</v>
      </c>
      <c r="E27" s="53">
        <v>-0.8226358</v>
      </c>
      <c r="F27" s="53">
        <v>0.2752163</v>
      </c>
      <c r="G27" s="53">
        <v>-0.3129861</v>
      </c>
    </row>
    <row r="28" spans="1:7" ht="12.75">
      <c r="A28" t="s">
        <v>36</v>
      </c>
      <c r="B28" s="53">
        <v>-0.08776872</v>
      </c>
      <c r="C28" s="53">
        <v>-0.03738574</v>
      </c>
      <c r="D28" s="53">
        <v>0.1541068</v>
      </c>
      <c r="E28" s="53">
        <v>-0.09111385</v>
      </c>
      <c r="F28" s="53">
        <v>0.3151016</v>
      </c>
      <c r="G28" s="53">
        <v>0.03545012</v>
      </c>
    </row>
    <row r="29" spans="1:7" ht="12.75">
      <c r="A29" t="s">
        <v>37</v>
      </c>
      <c r="B29" s="53">
        <v>0.1318307</v>
      </c>
      <c r="C29" s="53">
        <v>0.05258393</v>
      </c>
      <c r="D29" s="53">
        <v>0.007634455</v>
      </c>
      <c r="E29" s="53">
        <v>0.2670738</v>
      </c>
      <c r="F29" s="53">
        <v>0.01056573</v>
      </c>
      <c r="G29" s="53">
        <v>0.09927116</v>
      </c>
    </row>
    <row r="30" spans="1:7" ht="12.75">
      <c r="A30" t="s">
        <v>38</v>
      </c>
      <c r="B30" s="53">
        <v>0.08234456</v>
      </c>
      <c r="C30" s="53">
        <v>0.01284636</v>
      </c>
      <c r="D30" s="53">
        <v>-0.04637605</v>
      </c>
      <c r="E30" s="53">
        <v>0.01043934</v>
      </c>
      <c r="F30" s="53">
        <v>0.1886004</v>
      </c>
      <c r="G30" s="53">
        <v>0.03154483</v>
      </c>
    </row>
    <row r="31" spans="1:7" ht="12.75">
      <c r="A31" t="s">
        <v>39</v>
      </c>
      <c r="B31" s="53">
        <v>-0.03588707</v>
      </c>
      <c r="C31" s="53">
        <v>-0.08162824</v>
      </c>
      <c r="D31" s="53">
        <v>-0.08265911</v>
      </c>
      <c r="E31" s="53">
        <v>-0.06126196</v>
      </c>
      <c r="F31" s="53">
        <v>-0.01456796</v>
      </c>
      <c r="G31" s="53">
        <v>-0.06141283</v>
      </c>
    </row>
    <row r="32" spans="1:7" ht="12.75">
      <c r="A32" t="s">
        <v>40</v>
      </c>
      <c r="B32" s="53">
        <v>0.01780557</v>
      </c>
      <c r="C32" s="53">
        <v>0.002181726</v>
      </c>
      <c r="D32" s="53">
        <v>-0.01049304</v>
      </c>
      <c r="E32" s="53">
        <v>-0.01653739</v>
      </c>
      <c r="F32" s="53">
        <v>0.02790242</v>
      </c>
      <c r="G32" s="53">
        <v>0.0003261762</v>
      </c>
    </row>
    <row r="33" spans="1:7" ht="12.75">
      <c r="A33" t="s">
        <v>41</v>
      </c>
      <c r="B33" s="53">
        <v>0.1244015</v>
      </c>
      <c r="C33" s="53">
        <v>0.04587698</v>
      </c>
      <c r="D33" s="53">
        <v>0.06906695</v>
      </c>
      <c r="E33" s="53">
        <v>0.05963187</v>
      </c>
      <c r="F33" s="53">
        <v>0.07395962</v>
      </c>
      <c r="G33" s="53">
        <v>0.06988093</v>
      </c>
    </row>
    <row r="34" spans="1:7" ht="12.75">
      <c r="A34" t="s">
        <v>42</v>
      </c>
      <c r="B34" s="53">
        <v>-0.01791532</v>
      </c>
      <c r="C34" s="53">
        <v>-0.01409861</v>
      </c>
      <c r="D34" s="53">
        <v>-0.007962566</v>
      </c>
      <c r="E34" s="53">
        <v>-0.004658784</v>
      </c>
      <c r="F34" s="53">
        <v>-0.02907482</v>
      </c>
      <c r="G34" s="53">
        <v>-0.01285099</v>
      </c>
    </row>
    <row r="35" spans="1:7" ht="12.75">
      <c r="A35" t="s">
        <v>43</v>
      </c>
      <c r="B35" s="53">
        <v>-0.003974897</v>
      </c>
      <c r="C35" s="53">
        <v>0.005247161</v>
      </c>
      <c r="D35" s="53">
        <v>-0.00520775</v>
      </c>
      <c r="E35" s="53">
        <v>0.01377886</v>
      </c>
      <c r="F35" s="53">
        <v>0.001464564</v>
      </c>
      <c r="G35" s="53">
        <v>0.002944482</v>
      </c>
    </row>
    <row r="36" spans="1:6" ht="12.75">
      <c r="A36" t="s">
        <v>44</v>
      </c>
      <c r="B36" s="53">
        <v>20.99609</v>
      </c>
      <c r="C36" s="53">
        <v>20.99609</v>
      </c>
      <c r="D36" s="53">
        <v>21.00525</v>
      </c>
      <c r="E36" s="53">
        <v>21.0083</v>
      </c>
      <c r="F36" s="53">
        <v>21.01746</v>
      </c>
    </row>
    <row r="37" spans="1:6" ht="12.75">
      <c r="A37" t="s">
        <v>45</v>
      </c>
      <c r="B37" s="53">
        <v>-0.1988729</v>
      </c>
      <c r="C37" s="53">
        <v>-0.09460449</v>
      </c>
      <c r="D37" s="53">
        <v>-0.04374186</v>
      </c>
      <c r="E37" s="53">
        <v>0.004069011</v>
      </c>
      <c r="F37" s="53">
        <v>0.03407796</v>
      </c>
    </row>
    <row r="38" spans="1:7" ht="12.75">
      <c r="A38" t="s">
        <v>56</v>
      </c>
      <c r="B38" s="53">
        <v>-2.539301E-05</v>
      </c>
      <c r="C38" s="53">
        <v>3.568871E-05</v>
      </c>
      <c r="D38" s="53">
        <v>-4.419617E-05</v>
      </c>
      <c r="E38" s="53">
        <v>3.401968E-05</v>
      </c>
      <c r="F38" s="53">
        <v>-1.402534E-05</v>
      </c>
      <c r="G38" s="53">
        <v>0.0002069571</v>
      </c>
    </row>
    <row r="39" spans="1:7" ht="12.75">
      <c r="A39" t="s">
        <v>57</v>
      </c>
      <c r="B39" s="53">
        <v>0.0002717561</v>
      </c>
      <c r="C39" s="53">
        <v>-7.068035E-05</v>
      </c>
      <c r="D39" s="53">
        <v>-3.211329E-05</v>
      </c>
      <c r="E39" s="53">
        <v>-3.538044E-05</v>
      </c>
      <c r="F39" s="53">
        <v>-4.557105E-05</v>
      </c>
      <c r="G39" s="53">
        <v>0.001034452</v>
      </c>
    </row>
    <row r="40" spans="2:7" ht="12.75">
      <c r="B40" t="s">
        <v>46</v>
      </c>
      <c r="C40">
        <v>-0.003752</v>
      </c>
      <c r="D40" t="s">
        <v>47</v>
      </c>
      <c r="E40">
        <v>3.116663</v>
      </c>
      <c r="F40" t="s">
        <v>48</v>
      </c>
      <c r="G40">
        <v>55.01264</v>
      </c>
    </row>
    <row r="42" ht="12.75">
      <c r="A42" t="s">
        <v>58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12.505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-2.5392996979866228E-05</v>
      </c>
      <c r="C50">
        <f>-0.017/(C7*C7+C22*C22)*(C21*C22+C6*C7)</f>
        <v>3.56887082631188E-05</v>
      </c>
      <c r="D50">
        <f>-0.017/(D7*D7+D22*D22)*(D21*D22+D6*D7)</f>
        <v>-4.41961759004106E-05</v>
      </c>
      <c r="E50">
        <f>-0.017/(E7*E7+E22*E22)*(E21*E22+E6*E7)</f>
        <v>3.401967821403922E-05</v>
      </c>
      <c r="F50">
        <f>-0.017/(F7*F7+F22*F22)*(F21*F22+F6*F7)</f>
        <v>-1.4025342032897781E-05</v>
      </c>
      <c r="G50">
        <f>(B50*B$4+C50*C$4+D50*D$4+E50*E$4+F50*F$4)/SUM(B$4:F$4)</f>
        <v>5.943867790793265E-07</v>
      </c>
    </row>
    <row r="51" spans="1:7" ht="12.75">
      <c r="A51" t="s">
        <v>60</v>
      </c>
      <c r="B51">
        <f>-0.017/(B7*B7+B22*B22)*(B21*B7-B6*B22)</f>
        <v>0.000271756130377738</v>
      </c>
      <c r="C51">
        <f>-0.017/(C7*C7+C22*C22)*(C21*C7-C6*C22)</f>
        <v>-7.068035663874842E-05</v>
      </c>
      <c r="D51">
        <f>-0.017/(D7*D7+D22*D22)*(D21*D7-D6*D22)</f>
        <v>-3.211329864410912E-05</v>
      </c>
      <c r="E51">
        <f>-0.017/(E7*E7+E22*E22)*(E21*E7-E6*E22)</f>
        <v>-3.5380445963031515E-05</v>
      </c>
      <c r="F51">
        <f>-0.017/(F7*F7+F22*F22)*(F21*F7-F6*F22)</f>
        <v>-4.557104477492554E-05</v>
      </c>
      <c r="G51">
        <f>(B51*B$4+C51*C$4+D51*D$4+E51*E$4+F51*F$4)/SUM(B$4:F$4)</f>
        <v>3.972863292270664E-08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9999.848842336381</v>
      </c>
      <c r="C62">
        <f>C7+(2/0.017)*(C8*C50-C23*C51)</f>
        <v>10000.051843962878</v>
      </c>
      <c r="D62">
        <f>D7+(2/0.017)*(D8*D50-D23*D51)</f>
        <v>10000.012584519633</v>
      </c>
      <c r="E62">
        <f>E7+(2/0.017)*(E8*E50-E23*E51)</f>
        <v>10000.024213382281</v>
      </c>
      <c r="F62">
        <f>F7+(2/0.017)*(F8*F50-F23*F51)</f>
        <v>10000.060106146197</v>
      </c>
    </row>
    <row r="63" spans="1:6" ht="12.75">
      <c r="A63" t="s">
        <v>68</v>
      </c>
      <c r="B63">
        <f>B8+(3/0.017)*(B9*B50-B24*B51)</f>
        <v>4.735968361320507</v>
      </c>
      <c r="C63">
        <f>C8+(3/0.017)*(C9*C50-C24*C51)</f>
        <v>1.346214717839503</v>
      </c>
      <c r="D63">
        <f>D8+(3/0.017)*(D9*D50-D24*D51)</f>
        <v>1.886005925198186</v>
      </c>
      <c r="E63">
        <f>E8+(3/0.017)*(E9*E50-E24*E51)</f>
        <v>1.6400307730337502</v>
      </c>
      <c r="F63">
        <f>F8+(3/0.017)*(F9*F50-F24*F51)</f>
        <v>-2.3257435811663894</v>
      </c>
    </row>
    <row r="64" spans="1:6" ht="12.75">
      <c r="A64" t="s">
        <v>69</v>
      </c>
      <c r="B64">
        <f>B9+(4/0.017)*(B10*B50-B25*B51)</f>
        <v>-0.04041452349477362</v>
      </c>
      <c r="C64">
        <f>C9+(4/0.017)*(C10*C50-C25*C51)</f>
        <v>-0.04798772116404395</v>
      </c>
      <c r="D64">
        <f>D9+(4/0.017)*(D10*D50-D25*D51)</f>
        <v>-0.6326225480242473</v>
      </c>
      <c r="E64">
        <f>E9+(4/0.017)*(E10*E50-E25*E51)</f>
        <v>0.5530796809417929</v>
      </c>
      <c r="F64">
        <f>F9+(4/0.017)*(F10*F50-F25*F51)</f>
        <v>-0.8027736266091633</v>
      </c>
    </row>
    <row r="65" spans="1:6" ht="12.75">
      <c r="A65" t="s">
        <v>70</v>
      </c>
      <c r="B65">
        <f>B10+(5/0.017)*(B11*B50-B26*B51)</f>
        <v>-0.2040471910425648</v>
      </c>
      <c r="C65">
        <f>C10+(5/0.017)*(C11*C50-C26*C51)</f>
        <v>-0.3152456846119668</v>
      </c>
      <c r="D65">
        <f>D10+(5/0.017)*(D11*D50-D26*D51)</f>
        <v>-0.5937115286190247</v>
      </c>
      <c r="E65">
        <f>E10+(5/0.017)*(E11*E50-E26*E51)</f>
        <v>-0.5115112479281552</v>
      </c>
      <c r="F65">
        <f>F10+(5/0.017)*(F11*F50-F26*F51)</f>
        <v>-1.0415294862092837</v>
      </c>
    </row>
    <row r="66" spans="1:6" ht="12.75">
      <c r="A66" t="s">
        <v>71</v>
      </c>
      <c r="B66">
        <f>B11+(6/0.017)*(B12*B50-B27*B51)</f>
        <v>2.780615650656497</v>
      </c>
      <c r="C66">
        <f>C11+(6/0.017)*(C12*C50-C27*C51)</f>
        <v>2.857897211215385</v>
      </c>
      <c r="D66">
        <f>D11+(6/0.017)*(D12*D50-D27*D51)</f>
        <v>3.077633090259595</v>
      </c>
      <c r="E66">
        <f>E11+(6/0.017)*(E12*E50-E27*E51)</f>
        <v>2.4829022862253636</v>
      </c>
      <c r="F66">
        <f>F11+(6/0.017)*(F12*F50-F27*F51)</f>
        <v>13.66471869692339</v>
      </c>
    </row>
    <row r="67" spans="1:6" ht="12.75">
      <c r="A67" t="s">
        <v>72</v>
      </c>
      <c r="B67">
        <f>B12+(7/0.017)*(B13*B50-B28*B51)</f>
        <v>-0.09691407049090317</v>
      </c>
      <c r="C67">
        <f>C12+(7/0.017)*(C13*C50-C28*C51)</f>
        <v>-0.13380836240023083</v>
      </c>
      <c r="D67">
        <f>D12+(7/0.017)*(D13*D50-D28*D51)</f>
        <v>-0.0701391262339428</v>
      </c>
      <c r="E67">
        <f>E12+(7/0.017)*(E13*E50-E28*E51)</f>
        <v>-0.1413390322697201</v>
      </c>
      <c r="F67">
        <f>F12+(7/0.017)*(F13*F50-F28*F51)</f>
        <v>-0.16195093061837823</v>
      </c>
    </row>
    <row r="68" spans="1:6" ht="12.75">
      <c r="A68" t="s">
        <v>73</v>
      </c>
      <c r="B68">
        <f>B13+(8/0.017)*(B14*B50-B29*B51)</f>
        <v>-0.029243214191135382</v>
      </c>
      <c r="C68">
        <f>C13+(8/0.017)*(C14*C50-C29*C51)</f>
        <v>-0.024852292390500404</v>
      </c>
      <c r="D68">
        <f>D13+(8/0.017)*(D14*D50-D29*D51)</f>
        <v>-0.23611844523551084</v>
      </c>
      <c r="E68">
        <f>E13+(8/0.017)*(E14*E50-E29*E51)</f>
        <v>0.18361247916464946</v>
      </c>
      <c r="F68">
        <f>F13+(8/0.017)*(F14*F50-F29*F51)</f>
        <v>-0.04145586502297607</v>
      </c>
    </row>
    <row r="69" spans="1:6" ht="12.75">
      <c r="A69" t="s">
        <v>74</v>
      </c>
      <c r="B69">
        <f>B14+(9/0.017)*(B15*B50-B30*B51)</f>
        <v>-0.030992935088007267</v>
      </c>
      <c r="C69">
        <f>C14+(9/0.017)*(C15*C50-C30*C51)</f>
        <v>-0.09560807335695343</v>
      </c>
      <c r="D69">
        <f>D14+(9/0.017)*(D15*D50-D30*D51)</f>
        <v>-0.11305902299946531</v>
      </c>
      <c r="E69">
        <f>E14+(9/0.017)*(E15*E50-E30*E51)</f>
        <v>-0.015147445607155339</v>
      </c>
      <c r="F69">
        <f>F14+(9/0.017)*(F15*F50-F30*F51)</f>
        <v>-0.04043404969328012</v>
      </c>
    </row>
    <row r="70" spans="1:6" ht="12.75">
      <c r="A70" t="s">
        <v>75</v>
      </c>
      <c r="B70">
        <f>B15+(10/0.017)*(B16*B50-B31*B51)</f>
        <v>-0.33224793922543816</v>
      </c>
      <c r="C70">
        <f>C15+(10/0.017)*(C16*C50-C31*C51)</f>
        <v>-0.04588978846314633</v>
      </c>
      <c r="D70">
        <f>D15+(10/0.017)*(D16*D50-D31*D51)</f>
        <v>-0.05886101986008148</v>
      </c>
      <c r="E70">
        <f>E15+(10/0.017)*(E16*E50-E31*E51)</f>
        <v>-0.1151832184265732</v>
      </c>
      <c r="F70">
        <f>F15+(10/0.017)*(F16*F50-F31*F51)</f>
        <v>-0.3312080152098388</v>
      </c>
    </row>
    <row r="71" spans="1:6" ht="12.75">
      <c r="A71" t="s">
        <v>76</v>
      </c>
      <c r="B71">
        <f>B16+(11/0.017)*(B17*B50-B32*B51)</f>
        <v>-0.00013321042062289842</v>
      </c>
      <c r="C71">
        <f>C16+(11/0.017)*(C17*C50-C32*C51)</f>
        <v>0.013473952688323956</v>
      </c>
      <c r="D71">
        <f>D16+(11/0.017)*(D17*D50-D32*D51)</f>
        <v>0.01845000266047385</v>
      </c>
      <c r="E71">
        <f>E16+(11/0.017)*(E17*E50-E32*E51)</f>
        <v>0.014165518336904374</v>
      </c>
      <c r="F71">
        <f>F16+(11/0.017)*(F17*F50-F32*F51)</f>
        <v>-0.01217141190595387</v>
      </c>
    </row>
    <row r="72" spans="1:6" ht="12.75">
      <c r="A72" t="s">
        <v>77</v>
      </c>
      <c r="B72">
        <f>B17+(12/0.017)*(B18*B50-B33*B51)</f>
        <v>-0.05275285579641753</v>
      </c>
      <c r="C72">
        <f>C17+(12/0.017)*(C18*C50-C33*C51)</f>
        <v>-0.01226673157393688</v>
      </c>
      <c r="D72">
        <f>D17+(12/0.017)*(D18*D50-D33*D51)</f>
        <v>-0.02073634683577881</v>
      </c>
      <c r="E72">
        <f>E17+(12/0.017)*(E18*E50-E33*E51)</f>
        <v>-0.027660058060953212</v>
      </c>
      <c r="F72">
        <f>F17+(12/0.017)*(F18*F50-F33*F51)</f>
        <v>-0.033530150572230875</v>
      </c>
    </row>
    <row r="73" spans="1:6" ht="12.75">
      <c r="A73" t="s">
        <v>78</v>
      </c>
      <c r="B73">
        <f>B18+(13/0.017)*(B19*B50-B34*B51)</f>
        <v>0.015391279149642723</v>
      </c>
      <c r="C73">
        <f>C18+(13/0.017)*(C19*C50-C34*C51)</f>
        <v>0.010924210666696823</v>
      </c>
      <c r="D73">
        <f>D18+(13/0.017)*(D19*D50-D34*D51)</f>
        <v>0.011015851759388507</v>
      </c>
      <c r="E73">
        <f>E18+(13/0.017)*(E19*E50-E34*E51)</f>
        <v>0.021833694492106672</v>
      </c>
      <c r="F73">
        <f>F18+(13/0.017)*(F19*F50-F34*F51)</f>
        <v>-0.009750143390487959</v>
      </c>
    </row>
    <row r="74" spans="1:6" ht="12.75">
      <c r="A74" t="s">
        <v>79</v>
      </c>
      <c r="B74">
        <f>B19+(14/0.017)*(B20*B50-B35*B51)</f>
        <v>-0.19236105796729516</v>
      </c>
      <c r="C74">
        <f>C19+(14/0.017)*(C20*C50-C35*C51)</f>
        <v>-0.1639780641156413</v>
      </c>
      <c r="D74">
        <f>D19+(14/0.017)*(D20*D50-D35*D51)</f>
        <v>-0.18052506208053654</v>
      </c>
      <c r="E74">
        <f>E19+(14/0.017)*(E20*E50-E35*E51)</f>
        <v>-0.1581747606210403</v>
      </c>
      <c r="F74">
        <f>F19+(14/0.017)*(F20*F50-F35*F51)</f>
        <v>-0.1408978580780341</v>
      </c>
    </row>
    <row r="75" spans="1:6" ht="12.75">
      <c r="A75" t="s">
        <v>80</v>
      </c>
      <c r="B75" s="53">
        <f>B20</f>
        <v>-0.009796508</v>
      </c>
      <c r="C75" s="53">
        <f>C20</f>
        <v>0.003681863</v>
      </c>
      <c r="D75" s="53">
        <f>D20</f>
        <v>-0.001504618</v>
      </c>
      <c r="E75" s="53">
        <f>E20</f>
        <v>0.005420683</v>
      </c>
      <c r="F75" s="53">
        <f>F20</f>
        <v>0.002478021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132.32214432579406</v>
      </c>
      <c r="C82">
        <f>C22+(2/0.017)*(C8*C51+C23*C50)</f>
        <v>34.852222624957555</v>
      </c>
      <c r="D82">
        <f>D22+(2/0.017)*(D8*D51+D23*D50)</f>
        <v>-9.571387226837393</v>
      </c>
      <c r="E82">
        <f>E22+(2/0.017)*(E8*E51+E23*E50)</f>
        <v>-53.86502831286338</v>
      </c>
      <c r="F82">
        <f>F22+(2/0.017)*(F8*F51+F23*F50)</f>
        <v>-88.94428943072907</v>
      </c>
    </row>
    <row r="83" spans="1:6" ht="12.75">
      <c r="A83" t="s">
        <v>83</v>
      </c>
      <c r="B83">
        <f>B23+(3/0.017)*(B9*B51+B24*B50)</f>
        <v>4.301488314778182</v>
      </c>
      <c r="C83">
        <f>C23+(3/0.017)*(C9*C51+C24*C50)</f>
        <v>5.587667476023177</v>
      </c>
      <c r="D83">
        <f>D23+(3/0.017)*(D9*D51+D24*D50)</f>
        <v>5.854267861526426</v>
      </c>
      <c r="E83">
        <f>E23+(3/0.017)*(E9*E51+E24*E50)</f>
        <v>4.264342681297498</v>
      </c>
      <c r="F83">
        <f>F23+(3/0.017)*(F9*F51+F24*F50)</f>
        <v>10.489878713978735</v>
      </c>
    </row>
    <row r="84" spans="1:6" ht="12.75">
      <c r="A84" t="s">
        <v>84</v>
      </c>
      <c r="B84">
        <f>B24+(4/0.017)*(B10*B51+B25*B50)</f>
        <v>-1.7377620790430055</v>
      </c>
      <c r="C84">
        <f>C24+(4/0.017)*(C10*C51+C25*C50)</f>
        <v>2.556471087940891</v>
      </c>
      <c r="D84">
        <f>D24+(4/0.017)*(D10*D51+D25*D50)</f>
        <v>4.410414891588026</v>
      </c>
      <c r="E84">
        <f>E24+(4/0.017)*(E10*E51+E25*E50)</f>
        <v>2.0534678544121556</v>
      </c>
      <c r="F84">
        <f>F24+(4/0.017)*(F10*F51+F25*F50)</f>
        <v>2.2919656548112557</v>
      </c>
    </row>
    <row r="85" spans="1:6" ht="12.75">
      <c r="A85" t="s">
        <v>85</v>
      </c>
      <c r="B85">
        <f>B25+(5/0.017)*(B11*B51+B26*B50)</f>
        <v>1.0626439578111173</v>
      </c>
      <c r="C85">
        <f>C25+(5/0.017)*(C11*C51+C26*C50)</f>
        <v>2.5841970789730393</v>
      </c>
      <c r="D85">
        <f>D25+(5/0.017)*(D11*D51+D26*D50)</f>
        <v>1.7900917378588312</v>
      </c>
      <c r="E85">
        <f>E25+(5/0.017)*(E11*E51+E26*E50)</f>
        <v>2.1917669642985276</v>
      </c>
      <c r="F85">
        <f>F25+(5/0.017)*(F11*F51+F26*F50)</f>
        <v>-0.544981256543185</v>
      </c>
    </row>
    <row r="86" spans="1:6" ht="12.75">
      <c r="A86" t="s">
        <v>86</v>
      </c>
      <c r="B86">
        <f>B26+(6/0.017)*(B12*B51+B27*B50)</f>
        <v>1.095883772530139</v>
      </c>
      <c r="C86">
        <f>C26+(6/0.017)*(C12*C51+C27*C50)</f>
        <v>0.665751866402322</v>
      </c>
      <c r="D86">
        <f>D26+(6/0.017)*(D12*D51+D27*D50)</f>
        <v>0.6510753528631111</v>
      </c>
      <c r="E86">
        <f>E26+(6/0.017)*(E12*E51+E27*E50)</f>
        <v>0.10001798998679934</v>
      </c>
      <c r="F86">
        <f>F26+(6/0.017)*(F12*F51+F27*F50)</f>
        <v>1.5127034490917461</v>
      </c>
    </row>
    <row r="87" spans="1:6" ht="12.75">
      <c r="A87" t="s">
        <v>87</v>
      </c>
      <c r="B87">
        <f>B27+(7/0.017)*(B13*B51+B28*B50)</f>
        <v>0.1422232623742577</v>
      </c>
      <c r="C87">
        <f>C27+(7/0.017)*(C13*C51+C28*C50)</f>
        <v>-0.6646042726309352</v>
      </c>
      <c r="D87">
        <f>D27+(7/0.017)*(D13*D51+D28*D50)</f>
        <v>-0.051396210238951266</v>
      </c>
      <c r="E87">
        <f>E27+(7/0.017)*(E13*E51+E28*E50)</f>
        <v>-0.8265253933110679</v>
      </c>
      <c r="F87">
        <f>F27+(7/0.017)*(F13*F51+F28*F50)</f>
        <v>0.2741845717647022</v>
      </c>
    </row>
    <row r="88" spans="1:6" ht="12.75">
      <c r="A88" t="s">
        <v>88</v>
      </c>
      <c r="B88">
        <f>B28+(8/0.017)*(B14*B51+B29*B50)</f>
        <v>-0.09237353505765816</v>
      </c>
      <c r="C88">
        <f>C28+(8/0.017)*(C14*C51+C29*C50)</f>
        <v>-0.033333454872195564</v>
      </c>
      <c r="D88">
        <f>D28+(8/0.017)*(D14*D51+D29*D50)</f>
        <v>0.15566476077358898</v>
      </c>
      <c r="E88">
        <f>E28+(8/0.017)*(E14*E51+E29*E50)</f>
        <v>-0.08661698963338724</v>
      </c>
      <c r="F88">
        <f>F28+(8/0.017)*(F14*F51+F29*F50)</f>
        <v>0.31604925446155174</v>
      </c>
    </row>
    <row r="89" spans="1:6" ht="12.75">
      <c r="A89" t="s">
        <v>89</v>
      </c>
      <c r="B89">
        <f>B29+(9/0.017)*(B15*B51+B30*B50)</f>
        <v>0.08210297662321267</v>
      </c>
      <c r="C89">
        <f>C29+(9/0.017)*(C15*C51+C30*C50)</f>
        <v>0.05442758368423369</v>
      </c>
      <c r="D89">
        <f>D29+(9/0.017)*(D15*D51+D30*D50)</f>
        <v>0.009685748566575116</v>
      </c>
      <c r="E89">
        <f>E29+(9/0.017)*(E15*E51+E30*E50)</f>
        <v>0.2694011092768633</v>
      </c>
      <c r="F89">
        <f>F29+(9/0.017)*(F15*F51+F30*F50)</f>
        <v>0.017149241776822075</v>
      </c>
    </row>
    <row r="90" spans="1:6" ht="12.75">
      <c r="A90" t="s">
        <v>90</v>
      </c>
      <c r="B90">
        <f>B30+(10/0.017)*(B16*B51+B31*B50)</f>
        <v>0.08328431197361685</v>
      </c>
      <c r="C90">
        <f>C30+(10/0.017)*(C16*C51+C31*C50)</f>
        <v>0.010562289153428207</v>
      </c>
      <c r="D90">
        <f>D30+(10/0.017)*(D16*D51+D31*D50)</f>
        <v>-0.04456777999724786</v>
      </c>
      <c r="E90">
        <f>E30+(10/0.017)*(E16*E51+E31*E50)</f>
        <v>0.008897058013409884</v>
      </c>
      <c r="F90">
        <f>F30+(10/0.017)*(F16*F51+F31*F50)</f>
        <v>0.18907767741043968</v>
      </c>
    </row>
    <row r="91" spans="1:6" ht="12.75">
      <c r="A91" t="s">
        <v>91</v>
      </c>
      <c r="B91">
        <f>B31+(11/0.017)*(B17*B51+B32*B50)</f>
        <v>-0.041234629939099446</v>
      </c>
      <c r="C91">
        <f>C31+(11/0.017)*(C17*C51+C32*C50)</f>
        <v>-0.08089353272797634</v>
      </c>
      <c r="D91">
        <f>D31+(11/0.017)*(D17*D51+D32*D50)</f>
        <v>-0.08189893256500481</v>
      </c>
      <c r="E91">
        <f>E31+(11/0.017)*(E17*E51+E32*E50)</f>
        <v>-0.060944328233046303</v>
      </c>
      <c r="F91">
        <f>F31+(11/0.017)*(F17*F51+F32*F50)</f>
        <v>-0.013759326961365644</v>
      </c>
    </row>
    <row r="92" spans="1:6" ht="12.75">
      <c r="A92" t="s">
        <v>92</v>
      </c>
      <c r="B92">
        <f>B32+(12/0.017)*(B18*B51+B33*B50)</f>
        <v>0.01709342004674276</v>
      </c>
      <c r="C92">
        <f>C32+(12/0.017)*(C18*C51+C33*C50)</f>
        <v>0.0025305711138338</v>
      </c>
      <c r="D92">
        <f>D32+(12/0.017)*(D18*D51+D33*D50)</f>
        <v>-0.012763644398286866</v>
      </c>
      <c r="E92">
        <f>E32+(12/0.017)*(E18*E51+E33*E50)</f>
        <v>-0.015756956269779906</v>
      </c>
      <c r="F92">
        <f>F32+(12/0.017)*(F18*F51+F33*F50)</f>
        <v>0.027499869705925155</v>
      </c>
    </row>
    <row r="93" spans="1:6" ht="12.75">
      <c r="A93" t="s">
        <v>93</v>
      </c>
      <c r="B93">
        <f>B33+(13/0.017)*(B19*B51+B34*B50)</f>
        <v>0.08454671603663041</v>
      </c>
      <c r="C93">
        <f>C33+(13/0.017)*(C19*C51+C34*C50)</f>
        <v>0.05437752920401061</v>
      </c>
      <c r="D93">
        <f>D33+(13/0.017)*(D19*D51+D34*D50)</f>
        <v>0.07376721930392487</v>
      </c>
      <c r="E93">
        <f>E33+(13/0.017)*(E19*E51+E34*E50)</f>
        <v>0.06380516107177102</v>
      </c>
      <c r="F93">
        <f>F33+(13/0.017)*(F19*F51+F34*F50)</f>
        <v>0.07918244442355891</v>
      </c>
    </row>
    <row r="94" spans="1:6" ht="12.75">
      <c r="A94" t="s">
        <v>94</v>
      </c>
      <c r="B94">
        <f>B34+(14/0.017)*(B20*B51+B35*B50)</f>
        <v>-0.02002464775346446</v>
      </c>
      <c r="C94">
        <f>C34+(14/0.017)*(C20*C51+C35*C50)</f>
        <v>-0.014158703757949974</v>
      </c>
      <c r="D94">
        <f>D34+(14/0.017)*(D20*D51+D35*D50)</f>
        <v>-0.007733228802873806</v>
      </c>
      <c r="E94">
        <f>E34+(14/0.017)*(E20*E51+E35*E50)</f>
        <v>-0.0044306941870888815</v>
      </c>
      <c r="F94">
        <f>F34+(14/0.017)*(F20*F51+F35*F50)</f>
        <v>-0.029184734013977993</v>
      </c>
    </row>
    <row r="95" spans="1:6" ht="12.75">
      <c r="A95" t="s">
        <v>95</v>
      </c>
      <c r="B95" s="53">
        <f>B35</f>
        <v>-0.003974897</v>
      </c>
      <c r="C95" s="53">
        <f>C35</f>
        <v>0.005247161</v>
      </c>
      <c r="D95" s="53">
        <f>D35</f>
        <v>-0.00520775</v>
      </c>
      <c r="E95" s="53">
        <f>E35</f>
        <v>0.01377886</v>
      </c>
      <c r="F95" s="53">
        <f>F35</f>
        <v>0.001464564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68</v>
      </c>
      <c r="B103">
        <f>B63*10000/B62</f>
        <v>4.736039950193875</v>
      </c>
      <c r="C103">
        <f>C63*10000/C62</f>
        <v>1.3462077385651006</v>
      </c>
      <c r="D103">
        <f>D63*10000/D62</f>
        <v>1.8860035517533136</v>
      </c>
      <c r="E103">
        <f>E63*10000/E62</f>
        <v>1.6400268019741595</v>
      </c>
      <c r="F103">
        <f>F63*10000/F62</f>
        <v>-2.3257296021020415</v>
      </c>
      <c r="G103">
        <f>AVERAGE(C103:E103)</f>
        <v>1.6240793640975246</v>
      </c>
      <c r="H103">
        <f>STDEV(C103:E103)</f>
        <v>0.2702510324957195</v>
      </c>
      <c r="I103">
        <f>(B103*B4+C103*C4+D103*D4+E103*E4+F103*F4)/SUM(B4:F4)</f>
        <v>1.5482909695781033</v>
      </c>
      <c r="K103">
        <f>(LN(H103)+LN(H123))/2-LN(K114*K115^3)</f>
        <v>-4.613142834588063</v>
      </c>
    </row>
    <row r="104" spans="1:11" ht="12.75">
      <c r="A104" t="s">
        <v>69</v>
      </c>
      <c r="B104">
        <f>B64*10000/B62</f>
        <v>-0.0404151344005027</v>
      </c>
      <c r="C104">
        <f>C64*10000/C62</f>
        <v>-0.0479874723779703</v>
      </c>
      <c r="D104">
        <f>D64*10000/D62</f>
        <v>-0.6326217519001617</v>
      </c>
      <c r="E104">
        <f>E64*10000/E62</f>
        <v>0.5530783417520609</v>
      </c>
      <c r="F104">
        <f>F64*10000/F62</f>
        <v>-0.802768801475269</v>
      </c>
      <c r="G104">
        <f>AVERAGE(C104:E104)</f>
        <v>-0.04251029417535701</v>
      </c>
      <c r="H104">
        <f>STDEV(C104:E104)</f>
        <v>0.5928690223249311</v>
      </c>
      <c r="I104">
        <f>(B104*B4+C104*C4+D104*D4+E104*E4+F104*F4)/SUM(B4:F4)</f>
        <v>-0.14351403611479</v>
      </c>
      <c r="K104">
        <f>(LN(H104)+LN(H124))/2-LN(K114*K115^4)</f>
        <v>-3.4405386159556923</v>
      </c>
    </row>
    <row r="105" spans="1:11" ht="12.75">
      <c r="A105" t="s">
        <v>70</v>
      </c>
      <c r="B105">
        <f>B65*10000/B62</f>
        <v>-0.20405027541885412</v>
      </c>
      <c r="C105">
        <f>C65*10000/C62</f>
        <v>-0.31524405026188285</v>
      </c>
      <c r="D105">
        <f>D65*10000/D62</f>
        <v>-0.5937107814625261</v>
      </c>
      <c r="E105">
        <f>E65*10000/E62</f>
        <v>-0.5115100093894154</v>
      </c>
      <c r="F105">
        <f>F65*10000/F62</f>
        <v>-1.0415232260145546</v>
      </c>
      <c r="G105">
        <f>AVERAGE(C105:E105)</f>
        <v>-0.4734882803712748</v>
      </c>
      <c r="H105">
        <f>STDEV(C105:E105)</f>
        <v>0.14307399835238938</v>
      </c>
      <c r="I105">
        <f>(B105*B4+C105*C4+D105*D4+E105*E4+F105*F4)/SUM(B4:F4)</f>
        <v>-0.5101748651560766</v>
      </c>
      <c r="K105">
        <f>(LN(H105)+LN(H125))/2-LN(K114*K115^5)</f>
        <v>-4.129960340291458</v>
      </c>
    </row>
    <row r="106" spans="1:11" ht="12.75">
      <c r="A106" t="s">
        <v>71</v>
      </c>
      <c r="B106">
        <f>B66*10000/B62</f>
        <v>2.780657682428357</v>
      </c>
      <c r="C106">
        <f>C66*10000/C62</f>
        <v>2.8578823948205065</v>
      </c>
      <c r="D106">
        <f>D66*10000/D62</f>
        <v>3.077629217211064</v>
      </c>
      <c r="E106">
        <f>E66*10000/E62</f>
        <v>2.482896274293698</v>
      </c>
      <c r="F106">
        <f>F66*10000/F62</f>
        <v>13.664636564059087</v>
      </c>
      <c r="G106">
        <f>AVERAGE(C106:E106)</f>
        <v>2.806135962108423</v>
      </c>
      <c r="H106">
        <f>STDEV(C106:E106)</f>
        <v>0.3007242729172446</v>
      </c>
      <c r="I106">
        <f>(B106*B4+C106*C4+D106*D4+E106*E4+F106*F4)/SUM(B4:F4)</f>
        <v>4.249903327099642</v>
      </c>
      <c r="K106">
        <f>(LN(H106)+LN(H126))/2-LN(K114*K115^6)</f>
        <v>-3.2712617723532023</v>
      </c>
    </row>
    <row r="107" spans="1:11" ht="12.75">
      <c r="A107" t="s">
        <v>72</v>
      </c>
      <c r="B107">
        <f>B67*10000/B62</f>
        <v>-0.09691553544349377</v>
      </c>
      <c r="C107">
        <f>C67*10000/C62</f>
        <v>-0.13380766868825003</v>
      </c>
      <c r="D107">
        <f>D67*10000/D62</f>
        <v>-0.07013903796733277</v>
      </c>
      <c r="E107">
        <f>E67*10000/E62</f>
        <v>-0.1413386900409468</v>
      </c>
      <c r="F107">
        <f>F67*10000/F62</f>
        <v>-0.16194995719959782</v>
      </c>
      <c r="G107">
        <f>AVERAGE(C107:E107)</f>
        <v>-0.11509513223217653</v>
      </c>
      <c r="H107">
        <f>STDEV(C107:E107)</f>
        <v>0.039114791055505235</v>
      </c>
      <c r="I107">
        <f>(B107*B4+C107*C4+D107*D4+E107*E4+F107*F4)/SUM(B4:F4)</f>
        <v>-0.11871070212547606</v>
      </c>
      <c r="K107">
        <f>(LN(H107)+LN(H127))/2-LN(K114*K115^7)</f>
        <v>-3.5811021049280525</v>
      </c>
    </row>
    <row r="108" spans="1:9" ht="12.75">
      <c r="A108" t="s">
        <v>73</v>
      </c>
      <c r="B108">
        <f>B68*10000/B62</f>
        <v>-0.029243656231410543</v>
      </c>
      <c r="C108">
        <f>C68*10000/C62</f>
        <v>-0.02485216354703597</v>
      </c>
      <c r="D108">
        <f>D68*10000/D62</f>
        <v>-0.23611814809216383</v>
      </c>
      <c r="E108">
        <f>E68*10000/E62</f>
        <v>0.18361203457781097</v>
      </c>
      <c r="F108">
        <f>F68*10000/F62</f>
        <v>-0.04145561584924538</v>
      </c>
      <c r="G108">
        <f>AVERAGE(C108:E108)</f>
        <v>-0.02578609235379628</v>
      </c>
      <c r="H108">
        <f>STDEV(C108:E108)</f>
        <v>0.20986664987154266</v>
      </c>
      <c r="I108">
        <f>(B108*B4+C108*C4+D108*D4+E108*E4+F108*F4)/SUM(B4:F4)</f>
        <v>-0.028362217263441767</v>
      </c>
    </row>
    <row r="109" spans="1:9" ht="12.75">
      <c r="A109" t="s">
        <v>74</v>
      </c>
      <c r="B109">
        <f>B69*10000/B62</f>
        <v>-0.030993403577054494</v>
      </c>
      <c r="C109">
        <f>C69*10000/C62</f>
        <v>-0.09560757768938256</v>
      </c>
      <c r="D109">
        <f>D69*10000/D62</f>
        <v>-0.11305888072029491</v>
      </c>
      <c r="E109">
        <f>E69*10000/E62</f>
        <v>-0.01514740893015504</v>
      </c>
      <c r="F109">
        <f>F69*10000/F62</f>
        <v>-0.040433806661250675</v>
      </c>
      <c r="G109">
        <f>AVERAGE(C109:E109)</f>
        <v>-0.07460462244661083</v>
      </c>
      <c r="H109">
        <f>STDEV(C109:E109)</f>
        <v>0.05222554139236131</v>
      </c>
      <c r="I109">
        <f>(B109*B4+C109*C4+D109*D4+E109*E4+F109*F4)/SUM(B4:F4)</f>
        <v>-0.0637302108216836</v>
      </c>
    </row>
    <row r="110" spans="1:11" ht="12.75">
      <c r="A110" t="s">
        <v>75</v>
      </c>
      <c r="B110">
        <f>B70*10000/B62</f>
        <v>-0.33225296148357697</v>
      </c>
      <c r="C110">
        <f>C70*10000/C62</f>
        <v>-0.04588955055353079</v>
      </c>
      <c r="D110">
        <f>D70*10000/D62</f>
        <v>-0.05886094578640869</v>
      </c>
      <c r="E110">
        <f>E70*10000/E62</f>
        <v>-0.11518293952971849</v>
      </c>
      <c r="F110">
        <f>F70*10000/F62</f>
        <v>-0.3312060244580661</v>
      </c>
      <c r="G110">
        <f>AVERAGE(C110:E110)</f>
        <v>-0.07331114528988598</v>
      </c>
      <c r="H110">
        <f>STDEV(C110:E110)</f>
        <v>0.036837476002286505</v>
      </c>
      <c r="I110">
        <f>(B110*B4+C110*C4+D110*D4+E110*E4+F110*F4)/SUM(B4:F4)</f>
        <v>-0.14519672279512438</v>
      </c>
      <c r="K110">
        <f>EXP(AVERAGE(K103:K107))</f>
        <v>0.02221025558199073</v>
      </c>
    </row>
    <row r="111" spans="1:9" ht="12.75">
      <c r="A111" t="s">
        <v>76</v>
      </c>
      <c r="B111">
        <f>B71*10000/B62</f>
        <v>-0.00013321243423093074</v>
      </c>
      <c r="C111">
        <f>C71*10000/C62</f>
        <v>0.013473882834375808</v>
      </c>
      <c r="D111">
        <f>D71*10000/D62</f>
        <v>0.018449979442060997</v>
      </c>
      <c r="E111">
        <f>E71*10000/E62</f>
        <v>0.014165484037476356</v>
      </c>
      <c r="F111">
        <f>F71*10000/F62</f>
        <v>-0.012171338748727245</v>
      </c>
      <c r="G111">
        <f>AVERAGE(C111:E111)</f>
        <v>0.015363115437971052</v>
      </c>
      <c r="H111">
        <f>STDEV(C111:E111)</f>
        <v>0.002695575094639773</v>
      </c>
      <c r="I111">
        <f>(B111*B4+C111*C4+D111*D4+E111*E4+F111*F4)/SUM(B4:F4)</f>
        <v>0.009447917837210978</v>
      </c>
    </row>
    <row r="112" spans="1:9" ht="12.75">
      <c r="A112" t="s">
        <v>77</v>
      </c>
      <c r="B112">
        <f>B72*10000/B62</f>
        <v>-0.05275365320831416</v>
      </c>
      <c r="C112">
        <f>C72*10000/C62</f>
        <v>-0.012266667978668948</v>
      </c>
      <c r="D112">
        <f>D72*10000/D62</f>
        <v>-0.020736320740115263</v>
      </c>
      <c r="E112">
        <f>E72*10000/E62</f>
        <v>-0.027659991086759404</v>
      </c>
      <c r="F112">
        <f>F72*10000/F62</f>
        <v>-0.033529949036629</v>
      </c>
      <c r="G112">
        <f>AVERAGE(C112:E112)</f>
        <v>-0.020220993268514537</v>
      </c>
      <c r="H112">
        <f>STDEV(C112:E112)</f>
        <v>0.007709589540290564</v>
      </c>
      <c r="I112">
        <f>(B112*B4+C112*C4+D112*D4+E112*E4+F112*F4)/SUM(B4:F4)</f>
        <v>-0.026707277092472333</v>
      </c>
    </row>
    <row r="113" spans="1:9" ht="12.75">
      <c r="A113" t="s">
        <v>78</v>
      </c>
      <c r="B113">
        <f>B73*10000/B62</f>
        <v>0.01539151180413911</v>
      </c>
      <c r="C113">
        <f>C73*10000/C62</f>
        <v>0.010924154031553215</v>
      </c>
      <c r="D113">
        <f>D73*10000/D62</f>
        <v>0.011015837896485678</v>
      </c>
      <c r="E113">
        <f>E73*10000/E62</f>
        <v>0.021833641625475547</v>
      </c>
      <c r="F113">
        <f>F73*10000/F62</f>
        <v>-0.0097500847864858</v>
      </c>
      <c r="G113">
        <f>AVERAGE(C113:E113)</f>
        <v>0.014591211184504814</v>
      </c>
      <c r="H113">
        <f>STDEV(C113:E113)</f>
        <v>0.006272296270266327</v>
      </c>
      <c r="I113">
        <f>(B113*B4+C113*C4+D113*D4+E113*E4+F113*F4)/SUM(B4:F4)</f>
        <v>0.01146258205840533</v>
      </c>
    </row>
    <row r="114" spans="1:11" ht="12.75">
      <c r="A114" t="s">
        <v>79</v>
      </c>
      <c r="B114">
        <f>B74*10000/B62</f>
        <v>-0.19236396569605707</v>
      </c>
      <c r="C114">
        <f>C74*10000/C62</f>
        <v>-0.1639772139927818</v>
      </c>
      <c r="D114">
        <f>D74*10000/D62</f>
        <v>-0.18052483489870363</v>
      </c>
      <c r="E114">
        <f>E74*10000/E62</f>
        <v>-0.15817437762737305</v>
      </c>
      <c r="F114">
        <f>F74*10000/F62</f>
        <v>-0.14089701120039871</v>
      </c>
      <c r="G114">
        <f>AVERAGE(C114:E114)</f>
        <v>-0.1675588088396195</v>
      </c>
      <c r="H114">
        <f>STDEV(C114:E114)</f>
        <v>0.011597698103268694</v>
      </c>
      <c r="I114">
        <f>(B114*B4+C114*C4+D114*D4+E114*E4+F114*F4)/SUM(B4:F4)</f>
        <v>-0.16759676767654524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-0.009796656083964492</v>
      </c>
      <c r="C115">
        <f>C75*10000/C62</f>
        <v>0.0036818439118620912</v>
      </c>
      <c r="D115">
        <f>D75*10000/D62</f>
        <v>-0.0015046161065129069</v>
      </c>
      <c r="E115">
        <f>E75*10000/E62</f>
        <v>0.00542066987472481</v>
      </c>
      <c r="F115">
        <f>F75*10000/F62</f>
        <v>0.0024780061056602735</v>
      </c>
      <c r="G115">
        <f>AVERAGE(C115:E115)</f>
        <v>0.002532632560024665</v>
      </c>
      <c r="H115">
        <f>STDEV(C115:E115)</f>
        <v>0.0036028338192145245</v>
      </c>
      <c r="I115">
        <f>(B115*B4+C115*C4+D115*D4+E115*E4+F115*F4)/SUM(B4:F4)</f>
        <v>0.0007397757892675131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132.32414450664643</v>
      </c>
      <c r="C122">
        <f>C82*10000/C62</f>
        <v>34.85204193816071</v>
      </c>
      <c r="D122">
        <f>D82*10000/D62</f>
        <v>-9.571375181721505</v>
      </c>
      <c r="E122">
        <f>E82*10000/E62</f>
        <v>-53.86489788772697</v>
      </c>
      <c r="F122">
        <f>F82*10000/F62</f>
        <v>-88.94375482409599</v>
      </c>
      <c r="G122">
        <f>AVERAGE(C122:E122)</f>
        <v>-9.528077043762588</v>
      </c>
      <c r="H122">
        <f>STDEV(C122:E122)</f>
        <v>44.35848576162296</v>
      </c>
      <c r="I122">
        <f>(B122*B4+C122*C4+D122*D4+E122*E4+F122*F4)/SUM(B4:F4)</f>
        <v>0.43210618752741126</v>
      </c>
    </row>
    <row r="123" spans="1:9" ht="12.75">
      <c r="A123" t="s">
        <v>83</v>
      </c>
      <c r="B123">
        <f>B83*10000/B62</f>
        <v>4.301553336053403</v>
      </c>
      <c r="C123">
        <f>C83*10000/C62</f>
        <v>5.5876385074908415</v>
      </c>
      <c r="D123">
        <f>D83*10000/D62</f>
        <v>5.854260494220814</v>
      </c>
      <c r="E123">
        <f>E83*10000/E62</f>
        <v>4.2643323559065465</v>
      </c>
      <c r="F123">
        <f>F83*10000/F62</f>
        <v>10.48981566373935</v>
      </c>
      <c r="G123">
        <f>AVERAGE(C123:E123)</f>
        <v>5.2354104525394005</v>
      </c>
      <c r="H123">
        <f>STDEV(C123:E123)</f>
        <v>0.8514789035977519</v>
      </c>
      <c r="I123">
        <f>(B123*B4+C123*C4+D123*D4+E123*E4+F123*F4)/SUM(B4:F4)</f>
        <v>5.800536533451247</v>
      </c>
    </row>
    <row r="124" spans="1:9" ht="12.75">
      <c r="A124" t="s">
        <v>84</v>
      </c>
      <c r="B124">
        <f>B84*10000/B62</f>
        <v>-1.7377883470456457</v>
      </c>
      <c r="C124">
        <f>C84*10000/C62</f>
        <v>2.556457834250385</v>
      </c>
      <c r="D124">
        <f>D84*10000/D62</f>
        <v>4.410409341299731</v>
      </c>
      <c r="E124">
        <f>E84*10000/E62</f>
        <v>2.053462882283979</v>
      </c>
      <c r="F124">
        <f>F84*10000/F62</f>
        <v>2.2919518787717856</v>
      </c>
      <c r="G124">
        <f>AVERAGE(C124:E124)</f>
        <v>3.0067766859446983</v>
      </c>
      <c r="H124">
        <f>STDEV(C124:E124)</f>
        <v>1.2413256840209943</v>
      </c>
      <c r="I124">
        <f>(B124*B4+C124*C4+D124*D4+E124*E4+F124*F4)/SUM(B4:F4)</f>
        <v>2.2241723761028784</v>
      </c>
    </row>
    <row r="125" spans="1:9" ht="12.75">
      <c r="A125" t="s">
        <v>85</v>
      </c>
      <c r="B125">
        <f>B85*10000/B62</f>
        <v>1.0626600207317127</v>
      </c>
      <c r="C125">
        <f>C85*10000/C62</f>
        <v>2.584183681540754</v>
      </c>
      <c r="D125">
        <f>D85*10000/D62</f>
        <v>1.7900894851172044</v>
      </c>
      <c r="E125">
        <f>E85*10000/E62</f>
        <v>2.19176165730224</v>
      </c>
      <c r="F125">
        <f>F85*10000/F62</f>
        <v>-0.5449779808905657</v>
      </c>
      <c r="G125">
        <f>AVERAGE(C125:E125)</f>
        <v>2.1886782746533995</v>
      </c>
      <c r="H125">
        <f>STDEV(C125:E125)</f>
        <v>0.3970560774434896</v>
      </c>
      <c r="I125">
        <f>(B125*B4+C125*C4+D125*D4+E125*E4+F125*F4)/SUM(B4:F4)</f>
        <v>1.6612002032187072</v>
      </c>
    </row>
    <row r="126" spans="1:9" ht="12.75">
      <c r="A126" t="s">
        <v>86</v>
      </c>
      <c r="B126">
        <f>B86*10000/B62</f>
        <v>1.0959003379036025</v>
      </c>
      <c r="C126">
        <f>C86*10000/C62</f>
        <v>0.6657484148987112</v>
      </c>
      <c r="D126">
        <f>D86*10000/D62</f>
        <v>0.6510745335170862</v>
      </c>
      <c r="E126">
        <f>E86*10000/E62</f>
        <v>0.10001774781000308</v>
      </c>
      <c r="F126">
        <f>F86*10000/F62</f>
        <v>1.5126943568689297</v>
      </c>
      <c r="G126">
        <f>AVERAGE(C126:E126)</f>
        <v>0.4722802320752668</v>
      </c>
      <c r="H126">
        <f>STDEV(C126:E126)</f>
        <v>0.3224722446850423</v>
      </c>
      <c r="I126">
        <f>(B126*B4+C126*C4+D126*D4+E126*E4+F126*F4)/SUM(B4:F4)</f>
        <v>0.701287669252158</v>
      </c>
    </row>
    <row r="127" spans="1:9" ht="12.75">
      <c r="A127" t="s">
        <v>87</v>
      </c>
      <c r="B127">
        <f>B87*10000/B62</f>
        <v>0.14222541222035956</v>
      </c>
      <c r="C127">
        <f>C87*10000/C62</f>
        <v>-0.6646008270768745</v>
      </c>
      <c r="D127">
        <f>D87*10000/D62</f>
        <v>-0.051396145559370984</v>
      </c>
      <c r="E127">
        <f>E87*10000/E62</f>
        <v>-0.8265233920183823</v>
      </c>
      <c r="F127">
        <f>F87*10000/F62</f>
        <v>0.2741829237568122</v>
      </c>
      <c r="G127">
        <f>AVERAGE(C127:E127)</f>
        <v>-0.514173454884876</v>
      </c>
      <c r="H127">
        <f>STDEV(C127:E127)</f>
        <v>0.4088726669505125</v>
      </c>
      <c r="I127">
        <f>(B127*B4+C127*C4+D127*D4+E127*E4+F127*F4)/SUM(B4:F4)</f>
        <v>-0.3140365496093263</v>
      </c>
    </row>
    <row r="128" spans="1:9" ht="12.75">
      <c r="A128" t="s">
        <v>88</v>
      </c>
      <c r="B128">
        <f>B88*10000/B62</f>
        <v>-0.09237493137553852</v>
      </c>
      <c r="C128">
        <f>C88*10000/C62</f>
        <v>-0.0333332820592518</v>
      </c>
      <c r="D128">
        <f>D88*10000/D62</f>
        <v>0.1556645648772117</v>
      </c>
      <c r="E128">
        <f>E88*10000/E62</f>
        <v>-0.08661677990486685</v>
      </c>
      <c r="F128">
        <f>F88*10000/F62</f>
        <v>0.31604735482270035</v>
      </c>
      <c r="G128">
        <f>AVERAGE(C128:E128)</f>
        <v>0.011904834304364351</v>
      </c>
      <c r="H128">
        <f>STDEV(C128:E128)</f>
        <v>0.12731821506151098</v>
      </c>
      <c r="I128">
        <f>(B128*B4+C128*C4+D128*D4+E128*E4+F128*F4)/SUM(B4:F4)</f>
        <v>0.03733446688683083</v>
      </c>
    </row>
    <row r="129" spans="1:9" ht="12.75">
      <c r="A129" t="s">
        <v>89</v>
      </c>
      <c r="B129">
        <f>B89*10000/B62</f>
        <v>0.08210421769138461</v>
      </c>
      <c r="C129">
        <f>C89*10000/C62</f>
        <v>0.054427301511533785</v>
      </c>
      <c r="D129">
        <f>D89*10000/D62</f>
        <v>0.009685736377541155</v>
      </c>
      <c r="E129">
        <f>E89*10000/E62</f>
        <v>0.26940045696723813</v>
      </c>
      <c r="F129">
        <f>F89*10000/F62</f>
        <v>0.01714913869995829</v>
      </c>
      <c r="G129">
        <f>AVERAGE(C129:E129)</f>
        <v>0.11117116495210437</v>
      </c>
      <c r="H129">
        <f>STDEV(C129:E129)</f>
        <v>0.13884463818011727</v>
      </c>
      <c r="I129">
        <f>(B129*B4+C129*C4+D129*D4+E129*E4+F129*F4)/SUM(B4:F4)</f>
        <v>0.09443401818295823</v>
      </c>
    </row>
    <row r="130" spans="1:9" ht="12.75">
      <c r="A130" t="s">
        <v>90</v>
      </c>
      <c r="B130">
        <f>B90*10000/B62</f>
        <v>0.08328557089884787</v>
      </c>
      <c r="C130">
        <f>C90*10000/C62</f>
        <v>0.01056223439461942</v>
      </c>
      <c r="D130">
        <f>D90*10000/D62</f>
        <v>-0.04456772391090821</v>
      </c>
      <c r="E130">
        <f>E90*10000/E62</f>
        <v>0.00889703647067536</v>
      </c>
      <c r="F130">
        <f>F90*10000/F62</f>
        <v>0.18907654094421844</v>
      </c>
      <c r="G130">
        <f>AVERAGE(C130:E130)</f>
        <v>-0.00836948434853781</v>
      </c>
      <c r="H130">
        <f>STDEV(C130:E130)</f>
        <v>0.03135964973644548</v>
      </c>
      <c r="I130">
        <f>(B130*B4+C130*C4+D130*D4+E130*E4+F130*F4)/SUM(B4:F4)</f>
        <v>0.031228826412365435</v>
      </c>
    </row>
    <row r="131" spans="1:9" ht="12.75">
      <c r="A131" t="s">
        <v>91</v>
      </c>
      <c r="B131">
        <f>B91*10000/B62</f>
        <v>-0.04123525324155331</v>
      </c>
      <c r="C131">
        <f>C91*10000/C62</f>
        <v>-0.0808931133460198</v>
      </c>
      <c r="D131">
        <f>D91*10000/D62</f>
        <v>-0.08189882949926204</v>
      </c>
      <c r="E131">
        <f>E91*10000/E62</f>
        <v>-0.060944180666571875</v>
      </c>
      <c r="F131">
        <f>F91*10000/F62</f>
        <v>-0.013759244259850941</v>
      </c>
      <c r="G131">
        <f>AVERAGE(C131:E131)</f>
        <v>-0.07457870783728457</v>
      </c>
      <c r="H131">
        <f>STDEV(C131:E131)</f>
        <v>0.01181854959891016</v>
      </c>
      <c r="I131">
        <f>(B131*B4+C131*C4+D131*D4+E131*E4+F131*F4)/SUM(B4:F4)</f>
        <v>-0.06164116944084296</v>
      </c>
    </row>
    <row r="132" spans="1:9" ht="12.75">
      <c r="A132" t="s">
        <v>92</v>
      </c>
      <c r="B132">
        <f>B92*10000/B62</f>
        <v>0.017093678430792188</v>
      </c>
      <c r="C132">
        <f>C92*10000/C62</f>
        <v>0.0025305579944183277</v>
      </c>
      <c r="D132">
        <f>D92*10000/D62</f>
        <v>-0.012763628335873729</v>
      </c>
      <c r="E132">
        <f>E92*10000/E62</f>
        <v>-0.01575691811695171</v>
      </c>
      <c r="F132">
        <f>F92*10000/F62</f>
        <v>0.027499704415799756</v>
      </c>
      <c r="G132">
        <f>AVERAGE(C132:E132)</f>
        <v>-0.008663329486135704</v>
      </c>
      <c r="H132">
        <f>STDEV(C132:E132)</f>
        <v>0.009809040912538529</v>
      </c>
      <c r="I132">
        <f>(B132*B4+C132*C4+D132*D4+E132*E4+F132*F4)/SUM(B4:F4)</f>
        <v>-0.00011164131831615638</v>
      </c>
    </row>
    <row r="133" spans="1:9" ht="12.75">
      <c r="A133" t="s">
        <v>93</v>
      </c>
      <c r="B133">
        <f>B93*10000/B62</f>
        <v>0.08454799404435476</v>
      </c>
      <c r="C133">
        <f>C93*10000/C62</f>
        <v>0.05437724729081161</v>
      </c>
      <c r="D133">
        <f>D93*10000/D62</f>
        <v>0.07376712647153974</v>
      </c>
      <c r="E133">
        <f>E93*10000/E62</f>
        <v>0.06380500657826944</v>
      </c>
      <c r="F133">
        <f>F93*10000/F62</f>
        <v>0.07918196849126148</v>
      </c>
      <c r="G133">
        <f>AVERAGE(C133:E133)</f>
        <v>0.06398312678020694</v>
      </c>
      <c r="H133">
        <f>STDEV(C133:E133)</f>
        <v>0.009696166704711745</v>
      </c>
      <c r="I133">
        <f>(B133*B4+C133*C4+D133*D4+E133*E4+F133*F4)/SUM(B4:F4)</f>
        <v>0.06898727162935422</v>
      </c>
    </row>
    <row r="134" spans="1:9" ht="12.75">
      <c r="A134" t="s">
        <v>94</v>
      </c>
      <c r="B134">
        <f>B94*10000/B62</f>
        <v>-0.020024950445936808</v>
      </c>
      <c r="C134">
        <f>C94*10000/C62</f>
        <v>-0.014158630353999327</v>
      </c>
      <c r="D134">
        <f>D94*10000/D62</f>
        <v>-0.007733219070989084</v>
      </c>
      <c r="E134">
        <f>E94*10000/E62</f>
        <v>-0.004430683458905646</v>
      </c>
      <c r="F134">
        <f>F94*10000/F62</f>
        <v>-0.02918455859684342</v>
      </c>
      <c r="G134">
        <f>AVERAGE(C134:E134)</f>
        <v>-0.008774177627964687</v>
      </c>
      <c r="H134">
        <f>STDEV(C134:E134)</f>
        <v>0.004946810460938063</v>
      </c>
      <c r="I134">
        <f>(B134*B4+C134*C4+D134*D4+E134*E4+F134*F4)/SUM(B4:F4)</f>
        <v>-0.013124634077609141</v>
      </c>
    </row>
    <row r="135" spans="1:9" ht="12.75">
      <c r="A135" t="s">
        <v>95</v>
      </c>
      <c r="B135">
        <f>B95*10000/B62</f>
        <v>-0.003974957084522588</v>
      </c>
      <c r="C135">
        <f>C95*10000/C62</f>
        <v>0.005247133796779022</v>
      </c>
      <c r="D135">
        <f>D95*10000/D62</f>
        <v>-0.005207743446305036</v>
      </c>
      <c r="E135">
        <f>E95*10000/E62</f>
        <v>0.013778826636800325</v>
      </c>
      <c r="F135">
        <f>F95*10000/F62</f>
        <v>0.001464555197123121</v>
      </c>
      <c r="G135">
        <f>AVERAGE(C135:E135)</f>
        <v>0.004606072329091437</v>
      </c>
      <c r="H135">
        <f>STDEV(C135:E135)</f>
        <v>0.009509504757566675</v>
      </c>
      <c r="I135">
        <f>(B135*B4+C135*C4+D135*D4+E135*E4+F135*F4)/SUM(B4:F4)</f>
        <v>0.002945008867502516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2005-02-24T14:01:22Z</cp:lastPrinted>
  <dcterms:created xsi:type="dcterms:W3CDTF">2005-02-24T14:01:22Z</dcterms:created>
  <dcterms:modified xsi:type="dcterms:W3CDTF">2005-04-11T16:25:47Z</dcterms:modified>
  <cp:category/>
  <cp:version/>
  <cp:contentType/>
  <cp:contentStatus/>
</cp:coreProperties>
</file>