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<sst xmlns="http://schemas.openxmlformats.org/spreadsheetml/2006/main" count="202" uniqueCount="97">
  <si>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Tue 24/02/2004       14:14:37</t>
  </si>
  <si>
    <t>LISSNER</t>
  </si>
  <si>
    <t>HCMQAP163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</si>
  <si>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</si>
  <si>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</si>
  <si>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</si>
  <si>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</si>
  <si>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</si>
  <si>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</si>
  <si>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</si>
  <si>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</si>
  <si>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</si>
  <si>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</si>
  <si>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</si>
  <si>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</si>
  <si>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</si>
  <si>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</si>
  <si>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</si>
  <si>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</si>
  <si>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</si>
  <si>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</si>
  <si>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</si>
  <si>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</si>
  <si>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</si>
  <si>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</si>
  <si>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</si>
  <si>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</si>
  <si>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</si>
  <si>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</si>
  <si>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</si>
  <si>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</si>
  <si>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</si>
  <si>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</si>
  <si>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</si>
  <si>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</si>
  <si>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a7*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</si>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</sst>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653981"/>
        <c:axId val="59885830"/>
      </c:lineChart>
      <c:catAx>
        <c:axId val="66539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9885830"/>
        <c:crosses val="autoZero"/>
        <c:auto val="1"/>
        <c:lblOffset val="100"/>
        <c:noMultiLvlLbl val="0"/>
      </c:catAx>
      <c:valAx>
        <c:axId val="59885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65398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114300</xdr:rowOff>
    </xdr:from>
    <xdr:to>
      <xdr:col>4</xdr:col>
      <xdr:colOff>609600</xdr:colOff>
      <xdr:row>56</xdr:row>
      <xdr:rowOff>28575</xdr:rowOff>
    </xdr:to>
    <xdr:graphicFrame>
      <xdr:nvGraphicFramePr>
        <xdr:cNvPr id="1" name="Chart 1"/>
        <xdr:cNvGraphicFramePr/>
      </xdr:nvGraphicFramePr>
      <xdr:xfrm>
        <a:off x="0" y="6438900"/>
        <a:ext cx="41529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-0.002256</v>
      </c>
      <c r="C4" s="13">
        <v>-0.003763</v>
      </c>
      <c r="D4" s="13">
        <v>-0.003763</v>
      </c>
      <c r="E4" s="13">
        <v>-0.003762</v>
      </c>
      <c r="F4" s="24">
        <v>-0.00209</v>
      </c>
      <c r="G4" s="34">
        <v>-0.011724</v>
      </c>
    </row>
    <row r="5" spans="1:7" ht="12.75" thickBot="1">
      <c r="A5" s="44" t="s">
        <v>13</v>
      </c>
      <c r="B5" s="45">
        <v>3.051164</v>
      </c>
      <c r="C5" s="46">
        <v>0.506853</v>
      </c>
      <c r="D5" s="46">
        <v>-0.799513</v>
      </c>
      <c r="E5" s="46">
        <v>-0.943517</v>
      </c>
      <c r="F5" s="47">
        <v>-1.058782</v>
      </c>
      <c r="G5" s="48">
        <v>5.689177</v>
      </c>
    </row>
    <row r="6" spans="1:7" ht="12.75" thickTop="1">
      <c r="A6" s="6" t="s">
        <v>14</v>
      </c>
      <c r="B6" s="39">
        <v>56.79221</v>
      </c>
      <c r="C6" s="40">
        <v>-199.6331</v>
      </c>
      <c r="D6" s="40">
        <v>39.44844</v>
      </c>
      <c r="E6" s="40">
        <v>55.05412</v>
      </c>
      <c r="F6" s="41">
        <v>128.0208</v>
      </c>
      <c r="G6" s="42">
        <v>-0.0003103053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2.290122</v>
      </c>
      <c r="C8" s="14">
        <v>-1.866135</v>
      </c>
      <c r="D8" s="14">
        <v>-0.6149139</v>
      </c>
      <c r="E8" s="14">
        <v>-0.9431681</v>
      </c>
      <c r="F8" s="25">
        <v>-4.574788</v>
      </c>
      <c r="G8" s="35">
        <v>-1.105099</v>
      </c>
    </row>
    <row r="9" spans="1:7" ht="12">
      <c r="A9" s="20" t="s">
        <v>17</v>
      </c>
      <c r="B9" s="29">
        <v>0.2082469</v>
      </c>
      <c r="C9" s="14">
        <v>-0.2150309</v>
      </c>
      <c r="D9" s="14">
        <v>-0.04390092</v>
      </c>
      <c r="E9" s="14">
        <v>-0.4238499</v>
      </c>
      <c r="F9" s="25">
        <v>-0.700701</v>
      </c>
      <c r="G9" s="35">
        <v>-0.2279325</v>
      </c>
    </row>
    <row r="10" spans="1:7" ht="12">
      <c r="A10" s="20" t="s">
        <v>18</v>
      </c>
      <c r="B10" s="29">
        <v>-0.0145202</v>
      </c>
      <c r="C10" s="14">
        <v>-0.08416806</v>
      </c>
      <c r="D10" s="14">
        <v>-0.1171938</v>
      </c>
      <c r="E10" s="14">
        <v>0.06054891</v>
      </c>
      <c r="F10" s="25">
        <v>0.5475047</v>
      </c>
      <c r="G10" s="35">
        <v>0.03718907</v>
      </c>
    </row>
    <row r="11" spans="1:7" ht="12">
      <c r="A11" s="21" t="s">
        <v>19</v>
      </c>
      <c r="B11" s="31">
        <v>3.739075</v>
      </c>
      <c r="C11" s="16">
        <v>3.976752</v>
      </c>
      <c r="D11" s="16">
        <v>3.881543</v>
      </c>
      <c r="E11" s="16">
        <v>4.099995</v>
      </c>
      <c r="F11" s="27">
        <v>13.84195</v>
      </c>
      <c r="G11" s="37">
        <v>5.267762</v>
      </c>
    </row>
    <row r="12" spans="1:7" ht="12">
      <c r="A12" s="20" t="s">
        <v>20</v>
      </c>
      <c r="B12" s="29">
        <v>0.4191751</v>
      </c>
      <c r="C12" s="14">
        <v>0.2762169</v>
      </c>
      <c r="D12" s="14">
        <v>0.485362</v>
      </c>
      <c r="E12" s="14">
        <v>-0.0496861</v>
      </c>
      <c r="F12" s="25">
        <v>-0.2164483</v>
      </c>
      <c r="G12" s="35">
        <v>0.202905</v>
      </c>
    </row>
    <row r="13" spans="1:7" ht="12">
      <c r="A13" s="20" t="s">
        <v>21</v>
      </c>
      <c r="B13" s="29">
        <v>0.146334</v>
      </c>
      <c r="C13" s="14">
        <v>-0.142694</v>
      </c>
      <c r="D13" s="14">
        <v>-0.0400593</v>
      </c>
      <c r="E13" s="14">
        <v>-0.1997818</v>
      </c>
      <c r="F13" s="25">
        <v>-0.07808126</v>
      </c>
      <c r="G13" s="35">
        <v>-0.08138244</v>
      </c>
    </row>
    <row r="14" spans="1:7" ht="12">
      <c r="A14" s="20" t="s">
        <v>22</v>
      </c>
      <c r="B14" s="29">
        <v>-0.09089332</v>
      </c>
      <c r="C14" s="14">
        <v>0.05718039</v>
      </c>
      <c r="D14" s="14">
        <v>-0.1463895</v>
      </c>
      <c r="E14" s="14">
        <v>-0.1950451</v>
      </c>
      <c r="F14" s="25">
        <v>-0.04400923</v>
      </c>
      <c r="G14" s="35">
        <v>-0.08740772</v>
      </c>
    </row>
    <row r="15" spans="1:7" ht="12">
      <c r="A15" s="21" t="s">
        <v>23</v>
      </c>
      <c r="B15" s="31">
        <v>-0.2815993</v>
      </c>
      <c r="C15" s="16">
        <v>0.01009267</v>
      </c>
      <c r="D15" s="16">
        <v>0.07316547</v>
      </c>
      <c r="E15" s="16">
        <v>0.07786237</v>
      </c>
      <c r="F15" s="27">
        <v>-0.3578357</v>
      </c>
      <c r="G15" s="37">
        <v>-0.0496878</v>
      </c>
    </row>
    <row r="16" spans="1:7" ht="12">
      <c r="A16" s="20" t="s">
        <v>24</v>
      </c>
      <c r="B16" s="29">
        <v>0.03792382</v>
      </c>
      <c r="C16" s="14">
        <v>0.006350933</v>
      </c>
      <c r="D16" s="14">
        <v>0.05090541</v>
      </c>
      <c r="E16" s="14">
        <v>0.0467101</v>
      </c>
      <c r="F16" s="25">
        <v>-0.006776852</v>
      </c>
      <c r="G16" s="35">
        <v>0.02958856</v>
      </c>
    </row>
    <row r="17" spans="1:7" ht="12">
      <c r="A17" s="20" t="s">
        <v>25</v>
      </c>
      <c r="B17" s="29">
        <v>-0.02046022</v>
      </c>
      <c r="C17" s="14">
        <v>0.0155323</v>
      </c>
      <c r="D17" s="14">
        <v>-0.002695286</v>
      </c>
      <c r="E17" s="14">
        <v>-0.00946576</v>
      </c>
      <c r="F17" s="25">
        <v>-0.03712972</v>
      </c>
      <c r="G17" s="35">
        <v>-0.00710309</v>
      </c>
    </row>
    <row r="18" spans="1:7" ht="12">
      <c r="A18" s="20" t="s">
        <v>26</v>
      </c>
      <c r="B18" s="29">
        <v>-0.02900923</v>
      </c>
      <c r="C18" s="14">
        <v>0.0340771</v>
      </c>
      <c r="D18" s="14">
        <v>-0.03689676</v>
      </c>
      <c r="E18" s="14">
        <v>-0.02003591</v>
      </c>
      <c r="F18" s="25">
        <v>-0.03204043</v>
      </c>
      <c r="G18" s="35">
        <v>-0.0139678</v>
      </c>
    </row>
    <row r="19" spans="1:7" ht="12">
      <c r="A19" s="21" t="s">
        <v>27</v>
      </c>
      <c r="B19" s="31">
        <v>-0.201293</v>
      </c>
      <c r="C19" s="16">
        <v>-0.1765856</v>
      </c>
      <c r="D19" s="16">
        <v>-0.1835591</v>
      </c>
      <c r="E19" s="16">
        <v>-0.1796755</v>
      </c>
      <c r="F19" s="27">
        <v>-0.1205082</v>
      </c>
      <c r="G19" s="37">
        <v>-0.1750779</v>
      </c>
    </row>
    <row r="20" spans="1:7" ht="12.75" thickBot="1">
      <c r="A20" s="44" t="s">
        <v>28</v>
      </c>
      <c r="B20" s="45">
        <v>-0.001017892</v>
      </c>
      <c r="C20" s="46">
        <v>-0.00581295</v>
      </c>
      <c r="D20" s="46">
        <v>-0.0004992121</v>
      </c>
      <c r="E20" s="46">
        <v>0.001549214</v>
      </c>
      <c r="F20" s="47">
        <v>0.0008706609</v>
      </c>
      <c r="G20" s="48">
        <v>-0.001177031</v>
      </c>
    </row>
    <row r="21" spans="1:7" ht="12.75" thickTop="1">
      <c r="A21" s="6" t="s">
        <v>29</v>
      </c>
      <c r="B21" s="39">
        <v>-133.1961</v>
      </c>
      <c r="C21" s="40">
        <v>122.8511</v>
      </c>
      <c r="D21" s="40">
        <v>-17.18037</v>
      </c>
      <c r="E21" s="40">
        <v>11.26305</v>
      </c>
      <c r="F21" s="41">
        <v>-66.74894</v>
      </c>
      <c r="G21" s="43">
        <v>0.001704614</v>
      </c>
    </row>
    <row r="22" spans="1:7" ht="12">
      <c r="A22" s="20" t="s">
        <v>30</v>
      </c>
      <c r="B22" s="29">
        <v>61.02404</v>
      </c>
      <c r="C22" s="14">
        <v>10.13707</v>
      </c>
      <c r="D22" s="14">
        <v>-15.99027</v>
      </c>
      <c r="E22" s="14">
        <v>-18.87037</v>
      </c>
      <c r="F22" s="25">
        <v>-21.17566</v>
      </c>
      <c r="G22" s="36">
        <v>0</v>
      </c>
    </row>
    <row r="23" spans="1:7" ht="12">
      <c r="A23" s="20" t="s">
        <v>31</v>
      </c>
      <c r="B23" s="29">
        <v>0.05516195</v>
      </c>
      <c r="C23" s="14">
        <v>-0.4481975</v>
      </c>
      <c r="D23" s="14">
        <v>0.1491087</v>
      </c>
      <c r="E23" s="14">
        <v>3.069503</v>
      </c>
      <c r="F23" s="25">
        <v>9.184902</v>
      </c>
      <c r="G23" s="35">
        <v>1.902289</v>
      </c>
    </row>
    <row r="24" spans="1:7" ht="12">
      <c r="A24" s="20" t="s">
        <v>32</v>
      </c>
      <c r="B24" s="29">
        <v>-1.569688</v>
      </c>
      <c r="C24" s="14">
        <v>-0.4930187</v>
      </c>
      <c r="D24" s="14">
        <v>-1.585317</v>
      </c>
      <c r="E24" s="14">
        <v>-1.656172</v>
      </c>
      <c r="F24" s="25">
        <v>-2.471548</v>
      </c>
      <c r="G24" s="35">
        <v>-1.455653</v>
      </c>
    </row>
    <row r="25" spans="1:7" ht="12">
      <c r="A25" s="20" t="s">
        <v>33</v>
      </c>
      <c r="B25" s="29">
        <v>0.3771123</v>
      </c>
      <c r="C25" s="14">
        <v>-0.1526127</v>
      </c>
      <c r="D25" s="14">
        <v>0.3236476</v>
      </c>
      <c r="E25" s="14">
        <v>1.071991</v>
      </c>
      <c r="F25" s="25">
        <v>-2.061172</v>
      </c>
      <c r="G25" s="35">
        <v>0.07807114</v>
      </c>
    </row>
    <row r="26" spans="1:7" ht="12">
      <c r="A26" s="21" t="s">
        <v>34</v>
      </c>
      <c r="B26" s="31">
        <v>0.9351706</v>
      </c>
      <c r="C26" s="16">
        <v>0.66314</v>
      </c>
      <c r="D26" s="16">
        <v>0.8423738</v>
      </c>
      <c r="E26" s="16">
        <v>0.6654776</v>
      </c>
      <c r="F26" s="27">
        <v>2.484325</v>
      </c>
      <c r="G26" s="37">
        <v>0.989472</v>
      </c>
    </row>
    <row r="27" spans="1:7" ht="12">
      <c r="A27" s="20" t="s">
        <v>35</v>
      </c>
      <c r="B27" s="29">
        <v>-0.3438642</v>
      </c>
      <c r="C27" s="14">
        <v>-0.2988192</v>
      </c>
      <c r="D27" s="14">
        <v>-0.4395132</v>
      </c>
      <c r="E27" s="14">
        <v>0.01452321</v>
      </c>
      <c r="F27" s="25">
        <v>-0.4201904</v>
      </c>
      <c r="G27" s="49">
        <v>-0.2799999</v>
      </c>
    </row>
    <row r="28" spans="1:7" ht="12">
      <c r="A28" s="20" t="s">
        <v>36</v>
      </c>
      <c r="B28" s="29">
        <v>0.03367275</v>
      </c>
      <c r="C28" s="14">
        <v>0.2395168</v>
      </c>
      <c r="D28" s="14">
        <v>0.2991382</v>
      </c>
      <c r="E28" s="14">
        <v>-0.03604483</v>
      </c>
      <c r="F28" s="25">
        <v>-0.1337888</v>
      </c>
      <c r="G28" s="35">
        <v>0.1079521</v>
      </c>
    </row>
    <row r="29" spans="1:7" ht="12">
      <c r="A29" s="20" t="s">
        <v>37</v>
      </c>
      <c r="B29" s="29">
        <v>-0.008545691</v>
      </c>
      <c r="C29" s="14">
        <v>-0.05506047</v>
      </c>
      <c r="D29" s="14">
        <v>0.02172162</v>
      </c>
      <c r="E29" s="14">
        <v>0.04540762</v>
      </c>
      <c r="F29" s="25">
        <v>0.02622426</v>
      </c>
      <c r="G29" s="35">
        <v>0.005175602</v>
      </c>
    </row>
    <row r="30" spans="1:7" ht="12">
      <c r="A30" s="21" t="s">
        <v>38</v>
      </c>
      <c r="B30" s="31">
        <v>0.1630133</v>
      </c>
      <c r="C30" s="16">
        <v>0.05537957</v>
      </c>
      <c r="D30" s="16">
        <v>-0.0245719</v>
      </c>
      <c r="E30" s="16">
        <v>0.05695257</v>
      </c>
      <c r="F30" s="27">
        <v>0.2984749</v>
      </c>
      <c r="G30" s="37">
        <v>0.08454017</v>
      </c>
    </row>
    <row r="31" spans="1:7" ht="12">
      <c r="A31" s="20" t="s">
        <v>39</v>
      </c>
      <c r="B31" s="29">
        <v>-0.04726034</v>
      </c>
      <c r="C31" s="14">
        <v>-0.03892592</v>
      </c>
      <c r="D31" s="14">
        <v>0.02069862</v>
      </c>
      <c r="E31" s="14">
        <v>0.003242603</v>
      </c>
      <c r="F31" s="25">
        <v>-0.0005279869</v>
      </c>
      <c r="G31" s="35">
        <v>-0.01049833</v>
      </c>
    </row>
    <row r="32" spans="1:7" ht="12">
      <c r="A32" s="20" t="s">
        <v>40</v>
      </c>
      <c r="B32" s="29">
        <v>0.0162091</v>
      </c>
      <c r="C32" s="14">
        <v>0.03490175</v>
      </c>
      <c r="D32" s="14">
        <v>0.05417989</v>
      </c>
      <c r="E32" s="14">
        <v>-0.006662091</v>
      </c>
      <c r="F32" s="25">
        <v>0.007724099</v>
      </c>
      <c r="G32" s="35">
        <v>0.02320928</v>
      </c>
    </row>
    <row r="33" spans="1:7" ht="12">
      <c r="A33" s="20" t="s">
        <v>41</v>
      </c>
      <c r="B33" s="29">
        <v>0.1010752</v>
      </c>
      <c r="C33" s="14">
        <v>0.0362158</v>
      </c>
      <c r="D33" s="14">
        <v>0.05932352</v>
      </c>
      <c r="E33" s="14">
        <v>0.06058308</v>
      </c>
      <c r="F33" s="25">
        <v>0.04396306</v>
      </c>
      <c r="G33" s="35">
        <v>0.05803721</v>
      </c>
    </row>
    <row r="34" spans="1:7" ht="12">
      <c r="A34" s="21" t="s">
        <v>42</v>
      </c>
      <c r="B34" s="31">
        <v>0.0006581467</v>
      </c>
      <c r="C34" s="16">
        <v>0.003862491</v>
      </c>
      <c r="D34" s="16">
        <v>0.004384804</v>
      </c>
      <c r="E34" s="16">
        <v>0.01520294</v>
      </c>
      <c r="F34" s="27">
        <v>-0.01397691</v>
      </c>
      <c r="G34" s="37">
        <v>0.003873744</v>
      </c>
    </row>
    <row r="35" spans="1:7" ht="12.75" thickBot="1">
      <c r="A35" s="22" t="s">
        <v>43</v>
      </c>
      <c r="B35" s="32">
        <v>-0.004444183</v>
      </c>
      <c r="C35" s="17">
        <v>-0.00695731</v>
      </c>
      <c r="D35" s="17">
        <v>0.0007386203</v>
      </c>
      <c r="E35" s="17">
        <v>0.001734773</v>
      </c>
      <c r="F35" s="28">
        <v>0.0004674899</v>
      </c>
      <c r="G35" s="38">
        <v>-0.001658177</v>
      </c>
    </row>
    <row r="36" spans="1:7" ht="12">
      <c r="A36" s="4" t="s">
        <v>44</v>
      </c>
      <c r="B36" s="3">
        <v>19.03076</v>
      </c>
      <c r="C36" s="3">
        <v>19.04297</v>
      </c>
      <c r="D36" s="3">
        <v>19.05823</v>
      </c>
      <c r="E36" s="3">
        <v>19.06738</v>
      </c>
      <c r="F36" s="3">
        <v>19.08264</v>
      </c>
      <c r="G36" s="3"/>
    </row>
    <row r="37" spans="1:6" ht="12">
      <c r="A37" s="4" t="s">
        <v>45</v>
      </c>
      <c r="B37" s="2">
        <v>-0.1454671</v>
      </c>
      <c r="C37" s="2">
        <v>-0.08544922</v>
      </c>
      <c r="D37" s="2">
        <v>-0.04323324</v>
      </c>
      <c r="E37" s="2">
        <v>-0.02288818</v>
      </c>
      <c r="F37" s="2">
        <v>0.001525879</v>
      </c>
    </row>
    <row r="38" spans="1:7" ht="12">
      <c r="A38" s="4" t="s">
        <v>52</v>
      </c>
      <c r="B38" s="2">
        <v>-9.516143E-05</v>
      </c>
      <c r="C38" s="2">
        <v>0.0003391642</v>
      </c>
      <c r="D38" s="2">
        <v>-6.710887E-05</v>
      </c>
      <c r="E38" s="2">
        <v>-9.355555E-05</v>
      </c>
      <c r="F38" s="2">
        <v>-0.0002178747</v>
      </c>
      <c r="G38" s="2">
        <v>4.462379E-05</v>
      </c>
    </row>
    <row r="39" spans="1:7" ht="12.75" thickBot="1">
      <c r="A39" s="4" t="s">
        <v>53</v>
      </c>
      <c r="B39" s="2">
        <v>0.0002270141</v>
      </c>
      <c r="C39" s="2">
        <v>-0.0002091907</v>
      </c>
      <c r="D39" s="2">
        <v>2.909932E-05</v>
      </c>
      <c r="E39" s="2">
        <v>-1.932372E-05</v>
      </c>
      <c r="F39" s="2">
        <v>0.0001130118</v>
      </c>
      <c r="G39" s="2">
        <v>0.0006096837</v>
      </c>
    </row>
    <row r="40" spans="2:5" ht="12.75" thickBot="1">
      <c r="B40" s="7" t="s">
        <v>46</v>
      </c>
      <c r="C40" s="8">
        <v>-0.003763</v>
      </c>
      <c r="D40" s="18" t="s">
        <v>47</v>
      </c>
      <c r="E40" s="9">
        <v>3.115826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12.516</v>
      </c>
      <c r="C43" s="1">
        <v>12.515</v>
      </c>
      <c r="D43" s="1">
        <v>12.516</v>
      </c>
      <c r="E43" s="1">
        <v>12.516</v>
      </c>
      <c r="F43" s="1">
        <v>12.516</v>
      </c>
      <c r="G43" s="1">
        <v>12.516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0.002256</v>
      </c>
      <c r="C4">
        <v>0.003763</v>
      </c>
      <c r="D4">
        <v>0.003763</v>
      </c>
      <c r="E4">
        <v>0.003762</v>
      </c>
      <c r="F4">
        <v>0.00209</v>
      </c>
      <c r="G4">
        <v>0.011724</v>
      </c>
    </row>
    <row r="5" spans="1:7" ht="12.75">
      <c r="A5" t="s">
        <v>13</v>
      </c>
      <c r="B5">
        <v>3.051164</v>
      </c>
      <c r="C5">
        <v>0.506853</v>
      </c>
      <c r="D5">
        <v>-0.799513</v>
      </c>
      <c r="E5">
        <v>-0.943517</v>
      </c>
      <c r="F5">
        <v>-1.058782</v>
      </c>
      <c r="G5">
        <v>5.689177</v>
      </c>
    </row>
    <row r="6" spans="1:7" ht="12.75">
      <c r="A6" t="s">
        <v>14</v>
      </c>
      <c r="B6" s="50">
        <v>56.79221</v>
      </c>
      <c r="C6" s="50">
        <v>-199.6331</v>
      </c>
      <c r="D6" s="50">
        <v>39.44844</v>
      </c>
      <c r="E6" s="50">
        <v>55.05412</v>
      </c>
      <c r="F6" s="50">
        <v>128.0208</v>
      </c>
      <c r="G6" s="50">
        <v>-0.0003103053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2.290122</v>
      </c>
      <c r="C8" s="50">
        <v>-1.866135</v>
      </c>
      <c r="D8" s="50">
        <v>-0.6149139</v>
      </c>
      <c r="E8" s="50">
        <v>-0.9431681</v>
      </c>
      <c r="F8" s="50">
        <v>-4.574788</v>
      </c>
      <c r="G8" s="50">
        <v>-1.105099</v>
      </c>
    </row>
    <row r="9" spans="1:7" ht="12.75">
      <c r="A9" t="s">
        <v>17</v>
      </c>
      <c r="B9" s="50">
        <v>0.2082469</v>
      </c>
      <c r="C9" s="50">
        <v>-0.2150309</v>
      </c>
      <c r="D9" s="50">
        <v>-0.04390092</v>
      </c>
      <c r="E9" s="50">
        <v>-0.4238499</v>
      </c>
      <c r="F9" s="50">
        <v>-0.700701</v>
      </c>
      <c r="G9" s="50">
        <v>-0.2279325</v>
      </c>
    </row>
    <row r="10" spans="1:7" ht="12.75">
      <c r="A10" t="s">
        <v>18</v>
      </c>
      <c r="B10" s="50">
        <v>-0.0145202</v>
      </c>
      <c r="C10" s="50">
        <v>-0.08416806</v>
      </c>
      <c r="D10" s="50">
        <v>-0.1171938</v>
      </c>
      <c r="E10" s="50">
        <v>0.06054891</v>
      </c>
      <c r="F10" s="50">
        <v>0.5475047</v>
      </c>
      <c r="G10" s="50">
        <v>0.03718907</v>
      </c>
    </row>
    <row r="11" spans="1:7" ht="12.75">
      <c r="A11" t="s">
        <v>19</v>
      </c>
      <c r="B11" s="50">
        <v>3.739075</v>
      </c>
      <c r="C11" s="50">
        <v>3.976752</v>
      </c>
      <c r="D11" s="50">
        <v>3.881543</v>
      </c>
      <c r="E11" s="50">
        <v>4.099995</v>
      </c>
      <c r="F11" s="50">
        <v>13.84195</v>
      </c>
      <c r="G11" s="50">
        <v>5.267762</v>
      </c>
    </row>
    <row r="12" spans="1:7" ht="12.75">
      <c r="A12" t="s">
        <v>20</v>
      </c>
      <c r="B12" s="50">
        <v>0.4191751</v>
      </c>
      <c r="C12" s="50">
        <v>0.2762169</v>
      </c>
      <c r="D12" s="50">
        <v>0.485362</v>
      </c>
      <c r="E12" s="50">
        <v>-0.0496861</v>
      </c>
      <c r="F12" s="50">
        <v>-0.2164483</v>
      </c>
      <c r="G12" s="50">
        <v>0.202905</v>
      </c>
    </row>
    <row r="13" spans="1:7" ht="12.75">
      <c r="A13" t="s">
        <v>21</v>
      </c>
      <c r="B13" s="50">
        <v>0.146334</v>
      </c>
      <c r="C13" s="50">
        <v>-0.142694</v>
      </c>
      <c r="D13" s="50">
        <v>-0.0400593</v>
      </c>
      <c r="E13" s="50">
        <v>-0.1997818</v>
      </c>
      <c r="F13" s="50">
        <v>-0.07808126</v>
      </c>
      <c r="G13" s="50">
        <v>-0.08138244</v>
      </c>
    </row>
    <row r="14" spans="1:7" ht="12.75">
      <c r="A14" t="s">
        <v>22</v>
      </c>
      <c r="B14" s="50">
        <v>-0.09089332</v>
      </c>
      <c r="C14" s="50">
        <v>0.05718039</v>
      </c>
      <c r="D14" s="50">
        <v>-0.1463895</v>
      </c>
      <c r="E14" s="50">
        <v>-0.1950451</v>
      </c>
      <c r="F14" s="50">
        <v>-0.04400923</v>
      </c>
      <c r="G14" s="50">
        <v>-0.08740772</v>
      </c>
    </row>
    <row r="15" spans="1:7" ht="12.75">
      <c r="A15" t="s">
        <v>23</v>
      </c>
      <c r="B15" s="50">
        <v>-0.2815993</v>
      </c>
      <c r="C15" s="50">
        <v>0.01009267</v>
      </c>
      <c r="D15" s="50">
        <v>0.07316547</v>
      </c>
      <c r="E15" s="50">
        <v>0.07786237</v>
      </c>
      <c r="F15" s="50">
        <v>-0.3578357</v>
      </c>
      <c r="G15" s="50">
        <v>-0.0496878</v>
      </c>
    </row>
    <row r="16" spans="1:7" ht="12.75">
      <c r="A16" t="s">
        <v>24</v>
      </c>
      <c r="B16" s="50">
        <v>0.03792382</v>
      </c>
      <c r="C16" s="50">
        <v>0.006350933</v>
      </c>
      <c r="D16" s="50">
        <v>0.05090541</v>
      </c>
      <c r="E16" s="50">
        <v>0.0467101</v>
      </c>
      <c r="F16" s="50">
        <v>-0.006776852</v>
      </c>
      <c r="G16" s="50">
        <v>0.02958856</v>
      </c>
    </row>
    <row r="17" spans="1:7" ht="12.75">
      <c r="A17" t="s">
        <v>25</v>
      </c>
      <c r="B17" s="50">
        <v>-0.02046022</v>
      </c>
      <c r="C17" s="50">
        <v>0.0155323</v>
      </c>
      <c r="D17" s="50">
        <v>-0.002695286</v>
      </c>
      <c r="E17" s="50">
        <v>-0.00946576</v>
      </c>
      <c r="F17" s="50">
        <v>-0.03712972</v>
      </c>
      <c r="G17" s="50">
        <v>-0.00710309</v>
      </c>
    </row>
    <row r="18" spans="1:7" ht="12.75">
      <c r="A18" t="s">
        <v>26</v>
      </c>
      <c r="B18" s="50">
        <v>-0.02900923</v>
      </c>
      <c r="C18" s="50">
        <v>0.0340771</v>
      </c>
      <c r="D18" s="50">
        <v>-0.03689676</v>
      </c>
      <c r="E18" s="50">
        <v>-0.02003591</v>
      </c>
      <c r="F18" s="50">
        <v>-0.03204043</v>
      </c>
      <c r="G18" s="50">
        <v>-0.0139678</v>
      </c>
    </row>
    <row r="19" spans="1:7" ht="12.75">
      <c r="A19" t="s">
        <v>27</v>
      </c>
      <c r="B19" s="50">
        <v>-0.201293</v>
      </c>
      <c r="C19" s="50">
        <v>-0.1765856</v>
      </c>
      <c r="D19" s="50">
        <v>-0.1835591</v>
      </c>
      <c r="E19" s="50">
        <v>-0.1796755</v>
      </c>
      <c r="F19" s="50">
        <v>-0.1205082</v>
      </c>
      <c r="G19" s="50">
        <v>-0.1750779</v>
      </c>
    </row>
    <row r="20" spans="1:7" ht="12.75">
      <c r="A20" t="s">
        <v>28</v>
      </c>
      <c r="B20" s="50">
        <v>-0.001017892</v>
      </c>
      <c r="C20" s="50">
        <v>-0.00581295</v>
      </c>
      <c r="D20" s="50">
        <v>-0.0004992121</v>
      </c>
      <c r="E20" s="50">
        <v>0.001549214</v>
      </c>
      <c r="F20" s="50">
        <v>0.0008706609</v>
      </c>
      <c r="G20" s="50">
        <v>-0.001177031</v>
      </c>
    </row>
    <row r="21" spans="1:7" ht="12.75">
      <c r="A21" t="s">
        <v>29</v>
      </c>
      <c r="B21" s="50">
        <v>-133.1961</v>
      </c>
      <c r="C21" s="50">
        <v>122.8511</v>
      </c>
      <c r="D21" s="50">
        <v>-17.18037</v>
      </c>
      <c r="E21" s="50">
        <v>11.26305</v>
      </c>
      <c r="F21" s="50">
        <v>-66.74894</v>
      </c>
      <c r="G21" s="50">
        <v>0.001704614</v>
      </c>
    </row>
    <row r="22" spans="1:7" ht="12.75">
      <c r="A22" t="s">
        <v>30</v>
      </c>
      <c r="B22" s="50">
        <v>61.02404</v>
      </c>
      <c r="C22" s="50">
        <v>10.13707</v>
      </c>
      <c r="D22" s="50">
        <v>-15.99027</v>
      </c>
      <c r="E22" s="50">
        <v>-18.87037</v>
      </c>
      <c r="F22" s="50">
        <v>-21.17566</v>
      </c>
      <c r="G22" s="50">
        <v>0</v>
      </c>
    </row>
    <row r="23" spans="1:7" ht="12.75">
      <c r="A23" t="s">
        <v>31</v>
      </c>
      <c r="B23" s="50">
        <v>0.05516195</v>
      </c>
      <c r="C23" s="50">
        <v>-0.4481975</v>
      </c>
      <c r="D23" s="50">
        <v>0.1491087</v>
      </c>
      <c r="E23" s="50">
        <v>3.069503</v>
      </c>
      <c r="F23" s="50">
        <v>9.184902</v>
      </c>
      <c r="G23" s="50">
        <v>1.902289</v>
      </c>
    </row>
    <row r="24" spans="1:7" ht="12.75">
      <c r="A24" t="s">
        <v>32</v>
      </c>
      <c r="B24" s="50">
        <v>-1.569688</v>
      </c>
      <c r="C24" s="50">
        <v>-0.4930187</v>
      </c>
      <c r="D24" s="50">
        <v>-1.585317</v>
      </c>
      <c r="E24" s="50">
        <v>-1.656172</v>
      </c>
      <c r="F24" s="50">
        <v>-2.471548</v>
      </c>
      <c r="G24" s="50">
        <v>-1.455653</v>
      </c>
    </row>
    <row r="25" spans="1:7" ht="12.75">
      <c r="A25" t="s">
        <v>33</v>
      </c>
      <c r="B25" s="50">
        <v>0.3771123</v>
      </c>
      <c r="C25" s="50">
        <v>-0.1526127</v>
      </c>
      <c r="D25" s="50">
        <v>0.3236476</v>
      </c>
      <c r="E25" s="50">
        <v>1.071991</v>
      </c>
      <c r="F25" s="50">
        <v>-2.061172</v>
      </c>
      <c r="G25" s="50">
        <v>0.07807114</v>
      </c>
    </row>
    <row r="26" spans="1:7" ht="12.75">
      <c r="A26" t="s">
        <v>34</v>
      </c>
      <c r="B26" s="50">
        <v>0.9351706</v>
      </c>
      <c r="C26" s="50">
        <v>0.66314</v>
      </c>
      <c r="D26" s="50">
        <v>0.8423738</v>
      </c>
      <c r="E26" s="50">
        <v>0.6654776</v>
      </c>
      <c r="F26" s="50">
        <v>2.484325</v>
      </c>
      <c r="G26" s="50">
        <v>0.989472</v>
      </c>
    </row>
    <row r="27" spans="1:7" ht="12.75">
      <c r="A27" t="s">
        <v>35</v>
      </c>
      <c r="B27" s="50">
        <v>-0.3438642</v>
      </c>
      <c r="C27" s="50">
        <v>-0.2988192</v>
      </c>
      <c r="D27" s="50">
        <v>-0.4395132</v>
      </c>
      <c r="E27" s="50">
        <v>0.01452321</v>
      </c>
      <c r="F27" s="50">
        <v>-0.4201904</v>
      </c>
      <c r="G27" s="50">
        <v>-0.2799999</v>
      </c>
    </row>
    <row r="28" spans="1:7" ht="12.75">
      <c r="A28" t="s">
        <v>36</v>
      </c>
      <c r="B28" s="50">
        <v>0.03367275</v>
      </c>
      <c r="C28" s="50">
        <v>0.2395168</v>
      </c>
      <c r="D28" s="50">
        <v>0.2991382</v>
      </c>
      <c r="E28" s="50">
        <v>-0.03604483</v>
      </c>
      <c r="F28" s="50">
        <v>-0.1337888</v>
      </c>
      <c r="G28" s="50">
        <v>0.1079521</v>
      </c>
    </row>
    <row r="29" spans="1:7" ht="12.75">
      <c r="A29" t="s">
        <v>37</v>
      </c>
      <c r="B29" s="50">
        <v>-0.008545691</v>
      </c>
      <c r="C29" s="50">
        <v>-0.05506047</v>
      </c>
      <c r="D29" s="50">
        <v>0.02172162</v>
      </c>
      <c r="E29" s="50">
        <v>0.04540762</v>
      </c>
      <c r="F29" s="50">
        <v>0.02622426</v>
      </c>
      <c r="G29" s="50">
        <v>0.005175602</v>
      </c>
    </row>
    <row r="30" spans="1:7" ht="12.75">
      <c r="A30" t="s">
        <v>38</v>
      </c>
      <c r="B30" s="50">
        <v>0.1630133</v>
      </c>
      <c r="C30" s="50">
        <v>0.05537957</v>
      </c>
      <c r="D30" s="50">
        <v>-0.0245719</v>
      </c>
      <c r="E30" s="50">
        <v>0.05695257</v>
      </c>
      <c r="F30" s="50">
        <v>0.2984749</v>
      </c>
      <c r="G30" s="50">
        <v>0.08454017</v>
      </c>
    </row>
    <row r="31" spans="1:7" ht="12.75">
      <c r="A31" t="s">
        <v>39</v>
      </c>
      <c r="B31" s="50">
        <v>-0.04726034</v>
      </c>
      <c r="C31" s="50">
        <v>-0.03892592</v>
      </c>
      <c r="D31" s="50">
        <v>0.02069862</v>
      </c>
      <c r="E31" s="50">
        <v>0.003242603</v>
      </c>
      <c r="F31" s="50">
        <v>-0.0005279869</v>
      </c>
      <c r="G31" s="50">
        <v>-0.01049833</v>
      </c>
    </row>
    <row r="32" spans="1:7" ht="12.75">
      <c r="A32" t="s">
        <v>40</v>
      </c>
      <c r="B32" s="50">
        <v>0.0162091</v>
      </c>
      <c r="C32" s="50">
        <v>0.03490175</v>
      </c>
      <c r="D32" s="50">
        <v>0.05417989</v>
      </c>
      <c r="E32" s="50">
        <v>-0.006662091</v>
      </c>
      <c r="F32" s="50">
        <v>0.007724099</v>
      </c>
      <c r="G32" s="50">
        <v>0.02320928</v>
      </c>
    </row>
    <row r="33" spans="1:7" ht="12.75">
      <c r="A33" t="s">
        <v>41</v>
      </c>
      <c r="B33" s="50">
        <v>0.1010752</v>
      </c>
      <c r="C33" s="50">
        <v>0.0362158</v>
      </c>
      <c r="D33" s="50">
        <v>0.05932352</v>
      </c>
      <c r="E33" s="50">
        <v>0.06058308</v>
      </c>
      <c r="F33" s="50">
        <v>0.04396306</v>
      </c>
      <c r="G33" s="50">
        <v>0.05803721</v>
      </c>
    </row>
    <row r="34" spans="1:7" ht="12.75">
      <c r="A34" t="s">
        <v>42</v>
      </c>
      <c r="B34" s="50">
        <v>0.0006581467</v>
      </c>
      <c r="C34" s="50">
        <v>0.003862491</v>
      </c>
      <c r="D34" s="50">
        <v>0.004384804</v>
      </c>
      <c r="E34" s="50">
        <v>0.01520294</v>
      </c>
      <c r="F34" s="50">
        <v>-0.01397691</v>
      </c>
      <c r="G34" s="50">
        <v>0.003873744</v>
      </c>
    </row>
    <row r="35" spans="1:7" ht="12.75">
      <c r="A35" t="s">
        <v>43</v>
      </c>
      <c r="B35" s="50">
        <v>-0.004444183</v>
      </c>
      <c r="C35" s="50">
        <v>-0.00695731</v>
      </c>
      <c r="D35" s="50">
        <v>0.0007386203</v>
      </c>
      <c r="E35" s="50">
        <v>0.001734773</v>
      </c>
      <c r="F35" s="50">
        <v>0.0004674899</v>
      </c>
      <c r="G35" s="50">
        <v>-0.001658177</v>
      </c>
    </row>
    <row r="36" spans="1:6" ht="12.75">
      <c r="A36" t="s">
        <v>44</v>
      </c>
      <c r="B36" s="50">
        <v>19.03076</v>
      </c>
      <c r="C36" s="50">
        <v>19.04297</v>
      </c>
      <c r="D36" s="50">
        <v>19.05823</v>
      </c>
      <c r="E36" s="50">
        <v>19.06738</v>
      </c>
      <c r="F36" s="50">
        <v>19.08264</v>
      </c>
    </row>
    <row r="37" spans="1:6" ht="12.75">
      <c r="A37" t="s">
        <v>45</v>
      </c>
      <c r="B37" s="50">
        <v>-0.1454671</v>
      </c>
      <c r="C37" s="50">
        <v>-0.08544922</v>
      </c>
      <c r="D37" s="50">
        <v>-0.04323324</v>
      </c>
      <c r="E37" s="50">
        <v>-0.02288818</v>
      </c>
      <c r="F37" s="50">
        <v>0.001525879</v>
      </c>
    </row>
    <row r="38" spans="1:7" ht="12.75">
      <c r="A38" t="s">
        <v>54</v>
      </c>
      <c r="B38" s="50">
        <v>-9.516143E-05</v>
      </c>
      <c r="C38" s="50">
        <v>0.0003391642</v>
      </c>
      <c r="D38" s="50">
        <v>-6.710887E-05</v>
      </c>
      <c r="E38" s="50">
        <v>-9.355555E-05</v>
      </c>
      <c r="F38" s="50">
        <v>-0.0002178747</v>
      </c>
      <c r="G38" s="50">
        <v>4.462379E-05</v>
      </c>
    </row>
    <row r="39" spans="1:7" ht="12.75">
      <c r="A39" t="s">
        <v>55</v>
      </c>
      <c r="B39" s="50">
        <v>0.0002270141</v>
      </c>
      <c r="C39" s="50">
        <v>-0.0002091907</v>
      </c>
      <c r="D39" s="50">
        <v>2.909932E-05</v>
      </c>
      <c r="E39" s="50">
        <v>-1.932372E-05</v>
      </c>
      <c r="F39" s="50">
        <v>0.0001130118</v>
      </c>
      <c r="G39" s="50">
        <v>0.0006096837</v>
      </c>
    </row>
    <row r="40" spans="2:5" ht="12.75">
      <c r="B40" t="s">
        <v>46</v>
      </c>
      <c r="C40">
        <v>-0.003763</v>
      </c>
      <c r="D40" t="s">
        <v>47</v>
      </c>
      <c r="E40">
        <v>3.115826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12.516</v>
      </c>
      <c r="C44">
        <v>12.515</v>
      </c>
      <c r="D44">
        <v>12.516</v>
      </c>
      <c r="E44">
        <v>12.516</v>
      </c>
      <c r="F44">
        <v>12.516</v>
      </c>
      <c r="J44">
        <v>12.516</v>
      </c>
    </row>
    <row r="50" spans="1:7" ht="12.75">
      <c r="A50" t="s">
        <v>57</v>
      </c>
      <c r="B50">
        <f>-0.017/(B7*B7+B22*B22)*(B21*B22+B6*B7)</f>
        <v>-9.516142534902092E-05</v>
      </c>
      <c r="C50">
        <f>-0.017/(C7*C7+C22*C22)*(C21*C22+C6*C7)</f>
        <v>0.00033916421194017047</v>
      </c>
      <c r="D50">
        <f>-0.017/(D7*D7+D22*D22)*(D21*D22+D6*D7)</f>
        <v>-6.710887859850745E-05</v>
      </c>
      <c r="E50">
        <f>-0.017/(E7*E7+E22*E22)*(E21*E22+E6*E7)</f>
        <v>-9.355553941073061E-05</v>
      </c>
      <c r="F50">
        <f>-0.017/(F7*F7+F22*F22)*(F21*F22+F6*F7)</f>
        <v>-0.00021787467001728984</v>
      </c>
      <c r="G50">
        <f>(B50*B$4+C50*C$4+D50*D$4+E50*E$4+F50*F$4)/SUM(B$4:F$4)</f>
        <v>1.1168249827186201E-07</v>
      </c>
    </row>
    <row r="51" spans="1:7" ht="12.75">
      <c r="A51" t="s">
        <v>58</v>
      </c>
      <c r="B51">
        <f>-0.017/(B7*B7+B22*B22)*(B21*B7-B6*B22)</f>
        <v>0.0002270140834626956</v>
      </c>
      <c r="C51">
        <f>-0.017/(C7*C7+C22*C22)*(C21*C7-C6*C22)</f>
        <v>-0.0002091906831357932</v>
      </c>
      <c r="D51">
        <f>-0.017/(D7*D7+D22*D22)*(D21*D7-D6*D22)</f>
        <v>2.909932009118127E-05</v>
      </c>
      <c r="E51">
        <f>-0.017/(E7*E7+E22*E22)*(E21*E7-E6*E22)</f>
        <v>-1.932372776442301E-05</v>
      </c>
      <c r="F51">
        <f>-0.017/(F7*F7+F22*F22)*(F21*F7-F6*F22)</f>
        <v>0.0001130118340065102</v>
      </c>
      <c r="G51">
        <f>(B51*B$4+C51*C$4+D51*D$4+E51*E$4+F51*F$4)/SUM(B$4:F$4)</f>
        <v>-1.3055888583769433E-07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9999.972887786675</v>
      </c>
      <c r="C62">
        <f>C7+(2/0.017)*(C8*C50-C23*C51)</f>
        <v>9999.914507653193</v>
      </c>
      <c r="D62">
        <f>D7+(2/0.017)*(D8*D50-D23*D51)</f>
        <v>10000.00434437888</v>
      </c>
      <c r="E62">
        <f>E7+(2/0.017)*(E8*E50-E23*E51)</f>
        <v>10000.01735915773</v>
      </c>
      <c r="F62">
        <f>F7+(2/0.017)*(F8*F50-F23*F51)</f>
        <v>9999.99514444773</v>
      </c>
    </row>
    <row r="63" spans="1:6" ht="12.75">
      <c r="A63" t="s">
        <v>66</v>
      </c>
      <c r="B63">
        <f>B8+(3/0.017)*(B9*B50-B24*B51)</f>
        <v>2.349508625437743</v>
      </c>
      <c r="C63">
        <f>C8+(3/0.017)*(C9*C50-C24*C51)</f>
        <v>-1.8972054184222953</v>
      </c>
      <c r="D63">
        <f>D8+(3/0.017)*(D9*D50-D24*D51)</f>
        <v>-0.6062531138224175</v>
      </c>
      <c r="E63">
        <f>E8+(3/0.017)*(E9*E50-E24*E51)</f>
        <v>-0.9418180842650663</v>
      </c>
      <c r="F63">
        <f>F8+(3/0.017)*(F9*F50-F24*F51)</f>
        <v>-4.498556381505134</v>
      </c>
    </row>
    <row r="64" spans="1:6" ht="12.75">
      <c r="A64" t="s">
        <v>67</v>
      </c>
      <c r="B64">
        <f>B9+(4/0.017)*(B10*B50-B25*B51)</f>
        <v>0.18842853759561032</v>
      </c>
      <c r="C64">
        <f>C9+(4/0.017)*(C10*C50-C25*C51)</f>
        <v>-0.2292595938137955</v>
      </c>
      <c r="D64">
        <f>D9+(4/0.017)*(D10*D50-D25*D51)</f>
        <v>-0.04426637426175173</v>
      </c>
      <c r="E64">
        <f>E9+(4/0.017)*(E10*E50-E25*E51)</f>
        <v>-0.42030868204373417</v>
      </c>
      <c r="F64">
        <f>F9+(4/0.017)*(F10*F50-F25*F51)</f>
        <v>-0.6739599595111879</v>
      </c>
    </row>
    <row r="65" spans="1:6" ht="12.75">
      <c r="A65" t="s">
        <v>68</v>
      </c>
      <c r="B65">
        <f>B10+(5/0.017)*(B11*B50-B26*B51)</f>
        <v>-0.18161214209622045</v>
      </c>
      <c r="C65">
        <f>C10+(5/0.017)*(C11*C50-C26*C51)</f>
        <v>0.35333037169887255</v>
      </c>
      <c r="D65">
        <f>D10+(5/0.017)*(D11*D50-D26*D51)</f>
        <v>-0.2010168890601503</v>
      </c>
      <c r="E65">
        <f>E10+(5/0.017)*(E11*E50-E26*E51)</f>
        <v>-0.04848571818546378</v>
      </c>
      <c r="F65">
        <f>F10+(5/0.017)*(F11*F50-F26*F51)</f>
        <v>-0.42207424504824964</v>
      </c>
    </row>
    <row r="66" spans="1:6" ht="12.75">
      <c r="A66" t="s">
        <v>69</v>
      </c>
      <c r="B66">
        <f>B11+(6/0.017)*(B12*B50-B27*B51)</f>
        <v>3.7525477233688758</v>
      </c>
      <c r="C66">
        <f>C11+(6/0.017)*(C12*C50-C27*C51)</f>
        <v>3.987754127516811</v>
      </c>
      <c r="D66">
        <f>D11+(6/0.017)*(D12*D50-D27*D51)</f>
        <v>3.87456091850239</v>
      </c>
      <c r="E66">
        <f>E11+(6/0.017)*(E12*E50-E27*E51)</f>
        <v>4.101734665568125</v>
      </c>
      <c r="F66">
        <f>F11+(6/0.017)*(F12*F50-F27*F51)</f>
        <v>13.875354149296788</v>
      </c>
    </row>
    <row r="67" spans="1:6" ht="12.75">
      <c r="A67" t="s">
        <v>70</v>
      </c>
      <c r="B67">
        <f>B12+(7/0.017)*(B13*B50-B28*B51)</f>
        <v>0.4102935245016709</v>
      </c>
      <c r="C67">
        <f>C12+(7/0.017)*(C13*C50-C28*C51)</f>
        <v>0.27692018792302114</v>
      </c>
      <c r="D67">
        <f>D12+(7/0.017)*(D13*D50-D28*D51)</f>
        <v>0.4828846656041171</v>
      </c>
      <c r="E67">
        <f>E12+(7/0.017)*(E13*E50-E28*E51)</f>
        <v>-0.04227673440773632</v>
      </c>
      <c r="F67">
        <f>F12+(7/0.017)*(F13*F50-F28*F51)</f>
        <v>-0.20321762206459112</v>
      </c>
    </row>
    <row r="68" spans="1:6" ht="12.75">
      <c r="A68" t="s">
        <v>71</v>
      </c>
      <c r="B68">
        <f>B13+(8/0.017)*(B14*B50-B29*B51)</f>
        <v>0.15131730828038825</v>
      </c>
      <c r="C68">
        <f>C13+(8/0.017)*(C14*C50-C29*C51)</f>
        <v>-0.13898792725661</v>
      </c>
      <c r="D68">
        <f>D13+(8/0.017)*(D14*D50-D29*D51)</f>
        <v>-0.03573367608926249</v>
      </c>
      <c r="E68">
        <f>E13+(8/0.017)*(E14*E50-E29*E51)</f>
        <v>-0.1907818028107152</v>
      </c>
      <c r="F68">
        <f>F13+(8/0.017)*(F14*F50-F29*F51)</f>
        <v>-0.07496368600192874</v>
      </c>
    </row>
    <row r="69" spans="1:6" ht="12.75">
      <c r="A69" t="s">
        <v>72</v>
      </c>
      <c r="B69">
        <f>B14+(9/0.017)*(B15*B50-B30*B51)</f>
        <v>-0.09629804453752859</v>
      </c>
      <c r="C69">
        <f>C14+(9/0.017)*(C15*C50-C30*C51)</f>
        <v>0.06512578193664106</v>
      </c>
      <c r="D69">
        <f>D14+(9/0.017)*(D15*D50-D30*D51)</f>
        <v>-0.1486103966790799</v>
      </c>
      <c r="E69">
        <f>E14+(9/0.017)*(E15*E50-E30*E51)</f>
        <v>-0.19831894003546194</v>
      </c>
      <c r="F69">
        <f>F14+(9/0.017)*(F15*F50-F30*F51)</f>
        <v>-0.020592215127296143</v>
      </c>
    </row>
    <row r="70" spans="1:6" ht="12.75">
      <c r="A70" t="s">
        <v>73</v>
      </c>
      <c r="B70">
        <f>B15+(10/0.017)*(B16*B50-B31*B51)</f>
        <v>-0.2774111364686143</v>
      </c>
      <c r="C70">
        <f>C15+(10/0.017)*(C16*C50-C31*C51)</f>
        <v>0.006569769640906227</v>
      </c>
      <c r="D70">
        <f>D15+(10/0.017)*(D16*D50-D31*D51)</f>
        <v>0.07080163426557472</v>
      </c>
      <c r="E70">
        <f>E15+(10/0.017)*(E16*E50-E31*E51)</f>
        <v>0.07532864680952409</v>
      </c>
      <c r="F70">
        <f>F15+(10/0.017)*(F16*F50-F31*F51)</f>
        <v>-0.3569320687287315</v>
      </c>
    </row>
    <row r="71" spans="1:6" ht="12.75">
      <c r="A71" t="s">
        <v>74</v>
      </c>
      <c r="B71">
        <f>B16+(11/0.017)*(B17*B50-B32*B51)</f>
        <v>0.03680268040569959</v>
      </c>
      <c r="C71">
        <f>C16+(11/0.017)*(C17*C50-C32*C51)</f>
        <v>0.014483893785693104</v>
      </c>
      <c r="D71">
        <f>D16+(11/0.017)*(D17*D50-D32*D51)</f>
        <v>0.05000229683840117</v>
      </c>
      <c r="E71">
        <f>E16+(11/0.017)*(E17*E50-E32*E51)</f>
        <v>0.04719981860876316</v>
      </c>
      <c r="F71">
        <f>F16+(11/0.017)*(F17*F50-F32*F51)</f>
        <v>-0.002107215536072843</v>
      </c>
    </row>
    <row r="72" spans="1:6" ht="12.75">
      <c r="A72" t="s">
        <v>75</v>
      </c>
      <c r="B72">
        <f>B17+(12/0.017)*(B18*B50-B33*B51)</f>
        <v>-0.03470840885675135</v>
      </c>
      <c r="C72">
        <f>C17+(12/0.017)*(C18*C50-C33*C51)</f>
        <v>0.02903846991224634</v>
      </c>
      <c r="D72">
        <f>D17+(12/0.017)*(D18*D50-D33*D51)</f>
        <v>-0.0021659969952216433</v>
      </c>
      <c r="E72">
        <f>E17+(12/0.017)*(E18*E50-E33*E51)</f>
        <v>-0.007316234367516392</v>
      </c>
      <c r="F72">
        <f>F17+(12/0.017)*(F18*F50-F33*F51)</f>
        <v>-0.035709165594594944</v>
      </c>
    </row>
    <row r="73" spans="1:6" ht="12.75">
      <c r="A73" t="s">
        <v>76</v>
      </c>
      <c r="B73">
        <f>B18+(13/0.017)*(B19*B50-B34*B51)</f>
        <v>-0.01447529100602073</v>
      </c>
      <c r="C73">
        <f>C18+(13/0.017)*(C19*C50-C34*C51)</f>
        <v>-0.0111044143253013</v>
      </c>
      <c r="D73">
        <f>D18+(13/0.017)*(D19*D50-D34*D51)</f>
        <v>-0.027574344879327264</v>
      </c>
      <c r="E73">
        <f>E18+(13/0.017)*(E19*E50-E34*E51)</f>
        <v>-0.006956827333104085</v>
      </c>
      <c r="F73">
        <f>F18+(13/0.017)*(F19*F50-F34*F51)</f>
        <v>-0.01075465782065415</v>
      </c>
    </row>
    <row r="74" spans="1:6" ht="12.75">
      <c r="A74" t="s">
        <v>77</v>
      </c>
      <c r="B74">
        <f>B19+(14/0.017)*(B20*B50-B35*B51)</f>
        <v>-0.20038237726018848</v>
      </c>
      <c r="C74">
        <f>C19+(14/0.017)*(C20*C50-C35*C51)</f>
        <v>-0.17940779332498774</v>
      </c>
      <c r="D74">
        <f>D19+(14/0.017)*(D20*D50-D35*D51)</f>
        <v>-0.18354921088120615</v>
      </c>
      <c r="E74">
        <f>E19+(14/0.017)*(E20*E50-E35*E51)</f>
        <v>-0.1797672537519686</v>
      </c>
      <c r="F74">
        <f>F19+(14/0.017)*(F20*F50-F35*F51)</f>
        <v>-0.12070792799186363</v>
      </c>
    </row>
    <row r="75" spans="1:6" ht="12.75">
      <c r="A75" t="s">
        <v>78</v>
      </c>
      <c r="B75" s="50">
        <f>B20</f>
        <v>-0.001017892</v>
      </c>
      <c r="C75" s="50">
        <f>C20</f>
        <v>-0.00581295</v>
      </c>
      <c r="D75" s="50">
        <f>D20</f>
        <v>-0.0004992121</v>
      </c>
      <c r="E75" s="50">
        <f>E20</f>
        <v>0.001549214</v>
      </c>
      <c r="F75" s="50">
        <f>F20</f>
        <v>0.0008706609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61.084585959654206</v>
      </c>
      <c r="C82">
        <f>C22+(2/0.017)*(C8*C51+C23*C50)</f>
        <v>10.165113000422654</v>
      </c>
      <c r="D82">
        <f>D22+(2/0.017)*(D8*D51+D23*D50)</f>
        <v>-15.99355236400599</v>
      </c>
      <c r="E82">
        <f>E22+(2/0.017)*(E8*E51+E23*E50)</f>
        <v>-18.90201041003381</v>
      </c>
      <c r="F82">
        <f>F22+(2/0.017)*(F8*F51+F23*F50)</f>
        <v>-21.471914432289662</v>
      </c>
    </row>
    <row r="83" spans="1:6" ht="12.75">
      <c r="A83" t="s">
        <v>81</v>
      </c>
      <c r="B83">
        <f>B23+(3/0.017)*(B9*B51+B24*B50)</f>
        <v>0.08986466645365321</v>
      </c>
      <c r="C83">
        <f>C23+(3/0.017)*(C9*C51+C24*C50)</f>
        <v>-0.4697678243513464</v>
      </c>
      <c r="D83">
        <f>D23+(3/0.017)*(D9*D51+D24*D50)</f>
        <v>0.16765776338290106</v>
      </c>
      <c r="E83">
        <f>E23+(3/0.017)*(E9*E51+E24*E50)</f>
        <v>3.098291427923093</v>
      </c>
      <c r="F83">
        <f>F23+(3/0.017)*(F9*F51+F24*F50)</f>
        <v>9.265954976440886</v>
      </c>
    </row>
    <row r="84" spans="1:6" ht="12.75">
      <c r="A84" t="s">
        <v>82</v>
      </c>
      <c r="B84">
        <f>B24+(4/0.017)*(B10*B51+B25*B50)</f>
        <v>-1.5789074903245512</v>
      </c>
      <c r="C84">
        <f>C24+(4/0.017)*(C10*C51+C25*C50)</f>
        <v>-0.5010548393312817</v>
      </c>
      <c r="D84">
        <f>D24+(4/0.017)*(D10*D51+D25*D50)</f>
        <v>-1.591229914681412</v>
      </c>
      <c r="E84">
        <f>E24+(4/0.017)*(E10*E51+E25*E50)</f>
        <v>-1.6800451122121696</v>
      </c>
      <c r="F84">
        <f>F24+(4/0.017)*(F10*F51+F25*F50)</f>
        <v>-2.351324075382809</v>
      </c>
    </row>
    <row r="85" spans="1:6" ht="12.75">
      <c r="A85" t="s">
        <v>83</v>
      </c>
      <c r="B85">
        <f>B25+(5/0.017)*(B11*B51+B26*B50)</f>
        <v>0.6005918637890528</v>
      </c>
      <c r="C85">
        <f>C25+(5/0.017)*(C11*C51+C26*C50)</f>
        <v>-0.3311380270693022</v>
      </c>
      <c r="D85">
        <f>D25+(5/0.017)*(D11*D51+D26*D50)</f>
        <v>0.3402415709193884</v>
      </c>
      <c r="E85">
        <f>E25+(5/0.017)*(E11*E51+E26*E50)</f>
        <v>1.0303773814561017</v>
      </c>
      <c r="F85">
        <f>F25+(5/0.017)*(F11*F51+F26*F50)</f>
        <v>-1.76028003937185</v>
      </c>
    </row>
    <row r="86" spans="1:6" ht="12.75">
      <c r="A86" t="s">
        <v>84</v>
      </c>
      <c r="B86">
        <f>B26+(6/0.017)*(B12*B51+B27*B50)</f>
        <v>0.980305161836018</v>
      </c>
      <c r="C86">
        <f>C26+(6/0.017)*(C12*C51+C27*C50)</f>
        <v>0.6069761951228553</v>
      </c>
      <c r="D86">
        <f>D26+(6/0.017)*(D12*D51+D27*D50)</f>
        <v>0.8577687207691779</v>
      </c>
      <c r="E86">
        <f>E26+(6/0.017)*(E12*E51+E27*E50)</f>
        <v>0.6653369155027825</v>
      </c>
      <c r="F86">
        <f>F26+(6/0.017)*(F12*F51+F27*F50)</f>
        <v>2.5080029854331207</v>
      </c>
    </row>
    <row r="87" spans="1:6" ht="12.75">
      <c r="A87" t="s">
        <v>85</v>
      </c>
      <c r="B87">
        <f>B27+(7/0.017)*(B13*B51+B28*B50)</f>
        <v>-0.331504863292467</v>
      </c>
      <c r="C87">
        <f>C27+(7/0.017)*(C13*C51+C28*C50)</f>
        <v>-0.2530779956232546</v>
      </c>
      <c r="D87">
        <f>D27+(7/0.017)*(D13*D51+D28*D50)</f>
        <v>-0.4482592995758313</v>
      </c>
      <c r="E87">
        <f>E27+(7/0.017)*(E13*E51+E28*E50)</f>
        <v>0.01750138990610185</v>
      </c>
      <c r="F87">
        <f>F27+(7/0.017)*(F13*F51+F28*F50)</f>
        <v>-0.4118212476585241</v>
      </c>
    </row>
    <row r="88" spans="1:6" ht="12.75">
      <c r="A88" t="s">
        <v>86</v>
      </c>
      <c r="B88">
        <f>B28+(8/0.017)*(B14*B51+B29*B50)</f>
        <v>0.024345294189868614</v>
      </c>
      <c r="C88">
        <f>C28+(8/0.017)*(C14*C51+C29*C50)</f>
        <v>0.22509979022932872</v>
      </c>
      <c r="D88">
        <f>D28+(8/0.017)*(D14*D51+D29*D50)</f>
        <v>0.2964475889515149</v>
      </c>
      <c r="E88">
        <f>E28+(8/0.017)*(E14*E51+E29*E50)</f>
        <v>-0.036270305749775446</v>
      </c>
      <c r="F88">
        <f>F28+(8/0.017)*(F14*F51+F29*F50)</f>
        <v>-0.13881805448915857</v>
      </c>
    </row>
    <row r="89" spans="1:6" ht="12.75">
      <c r="A89" t="s">
        <v>87</v>
      </c>
      <c r="B89">
        <f>B29+(9/0.017)*(B15*B51+B30*B50)</f>
        <v>-0.05060194186757398</v>
      </c>
      <c r="C89">
        <f>C29+(9/0.017)*(C15*C51+C30*C50)</f>
        <v>-0.04623439463752692</v>
      </c>
      <c r="D89">
        <f>D29+(9/0.017)*(D15*D51+D30*D50)</f>
        <v>0.023721768398039852</v>
      </c>
      <c r="E89">
        <f>E29+(9/0.017)*(E15*E51+E30*E50)</f>
        <v>0.0417902448921558</v>
      </c>
      <c r="F89">
        <f>F29+(9/0.017)*(F15*F51+F30*F50)</f>
        <v>-0.02961268715785427</v>
      </c>
    </row>
    <row r="90" spans="1:6" ht="12.75">
      <c r="A90" t="s">
        <v>88</v>
      </c>
      <c r="B90">
        <f>B30+(10/0.017)*(B16*B51+B31*B50)</f>
        <v>0.17072306620916683</v>
      </c>
      <c r="C90">
        <f>C30+(10/0.017)*(C16*C51+C31*C50)</f>
        <v>0.04683202000372602</v>
      </c>
      <c r="D90">
        <f>D30+(10/0.017)*(D16*D51+D31*D50)</f>
        <v>-0.024517634327514012</v>
      </c>
      <c r="E90">
        <f>E30+(10/0.017)*(E16*E51+E31*E50)</f>
        <v>0.056243171924112455</v>
      </c>
      <c r="F90">
        <f>F30+(10/0.017)*(F16*F51+F31*F50)</f>
        <v>0.2980920591166472</v>
      </c>
    </row>
    <row r="91" spans="1:6" ht="12.75">
      <c r="A91" t="s">
        <v>89</v>
      </c>
      <c r="B91">
        <f>B31+(11/0.017)*(B17*B51+B32*B50)</f>
        <v>-0.05126384768553348</v>
      </c>
      <c r="C91">
        <f>C31+(11/0.017)*(C17*C51+C32*C50)</f>
        <v>-0.033368841591144685</v>
      </c>
      <c r="D91">
        <f>D31+(11/0.017)*(D17*D51+D32*D50)</f>
        <v>0.018295195932002385</v>
      </c>
      <c r="E91">
        <f>E31+(11/0.017)*(E17*E51+E32*E50)</f>
        <v>0.0037642548912205365</v>
      </c>
      <c r="F91">
        <f>F31+(11/0.017)*(F17*F51+F32*F50)</f>
        <v>-0.004332034900923228</v>
      </c>
    </row>
    <row r="92" spans="1:6" ht="12.75">
      <c r="A92" t="s">
        <v>90</v>
      </c>
      <c r="B92">
        <f>B32+(12/0.017)*(B18*B51+B33*B50)</f>
        <v>0.004771007863638193</v>
      </c>
      <c r="C92">
        <f>C32+(12/0.017)*(C18*C51+C33*C50)</f>
        <v>0.03854021454482077</v>
      </c>
      <c r="D92">
        <f>D32+(12/0.017)*(D18*D51+D33*D50)</f>
        <v>0.050611791977917445</v>
      </c>
      <c r="E92">
        <f>E32+(12/0.017)*(E18*E51+E33*E50)</f>
        <v>-0.010389654005795975</v>
      </c>
      <c r="F92">
        <f>F32+(12/0.017)*(F18*F51+F33*F50)</f>
        <v>-0.001593113903840605</v>
      </c>
    </row>
    <row r="93" spans="1:6" ht="12.75">
      <c r="A93" t="s">
        <v>91</v>
      </c>
      <c r="B93">
        <f>B33+(13/0.017)*(B19*B51+B34*B50)</f>
        <v>0.06608304182078102</v>
      </c>
      <c r="C93">
        <f>C33+(13/0.017)*(C19*C51+C34*C50)</f>
        <v>0.06546586195041788</v>
      </c>
      <c r="D93">
        <f>D33+(13/0.017)*(D19*D51+D34*D50)</f>
        <v>0.055013863781398574</v>
      </c>
      <c r="E93">
        <f>E33+(13/0.017)*(E19*E51+E34*E50)</f>
        <v>0.06215048326722935</v>
      </c>
      <c r="F93">
        <f>F33+(13/0.017)*(F19*F51+F34*F50)</f>
        <v>0.03587733679239673</v>
      </c>
    </row>
    <row r="94" spans="1:6" ht="12.75">
      <c r="A94" t="s">
        <v>92</v>
      </c>
      <c r="B94">
        <f>B34+(14/0.017)*(B20*B51+B35*B50)</f>
        <v>0.0008161317335806051</v>
      </c>
      <c r="C94">
        <f>C34+(14/0.017)*(C20*C51+C35*C50)</f>
        <v>0.002920656991426493</v>
      </c>
      <c r="D94">
        <f>D34+(14/0.017)*(D20*D51+D35*D50)</f>
        <v>0.004332020118924625</v>
      </c>
      <c r="E94">
        <f>E34+(14/0.017)*(E20*E51+E35*E50)</f>
        <v>0.015044629471354702</v>
      </c>
      <c r="F94">
        <f>F34+(14/0.017)*(F20*F51+F35*F50)</f>
        <v>-0.013979758771546483</v>
      </c>
    </row>
    <row r="95" spans="1:6" ht="12.75">
      <c r="A95" t="s">
        <v>93</v>
      </c>
      <c r="B95" s="50">
        <f>B35</f>
        <v>-0.004444183</v>
      </c>
      <c r="C95" s="50">
        <f>C35</f>
        <v>-0.00695731</v>
      </c>
      <c r="D95" s="50">
        <f>D35</f>
        <v>0.0007386203</v>
      </c>
      <c r="E95" s="50">
        <f>E35</f>
        <v>0.001734773</v>
      </c>
      <c r="F95" s="50">
        <f>F35</f>
        <v>0.0004674899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66</v>
      </c>
      <c r="B103">
        <f>B63*10000/B62</f>
        <v>2.34951499549292</v>
      </c>
      <c r="C103">
        <f>C63*10000/C62</f>
        <v>-1.8972216382153217</v>
      </c>
      <c r="D103">
        <f>D63*10000/D62</f>
        <v>-0.6062528504432095</v>
      </c>
      <c r="E103">
        <f>E63*10000/E62</f>
        <v>-0.9418164493510367</v>
      </c>
      <c r="F103">
        <f>F63*10000/F62</f>
        <v>-4.4985585658037595</v>
      </c>
      <c r="G103">
        <f>AVERAGE(C103:E103)</f>
        <v>-1.1484303126698558</v>
      </c>
      <c r="H103">
        <f>STDEV(C103:E103)</f>
        <v>0.6698261484423366</v>
      </c>
      <c r="I103">
        <f>(B103*B4+C103*C4+D103*D4+E103*E4+F103*F4)/SUM(B4:F4)</f>
        <v>-1.091542123319591</v>
      </c>
      <c r="K103">
        <f>(LN(H103)+LN(H123))/2-LN(K114*K115^3)</f>
        <v>-3.7572322740163924</v>
      </c>
    </row>
    <row r="104" spans="1:11" ht="12.75">
      <c r="A104" t="s">
        <v>67</v>
      </c>
      <c r="B104">
        <f>B64*10000/B62</f>
        <v>0.1884290484684662</v>
      </c>
      <c r="C104">
        <f>C64*10000/C62</f>
        <v>-0.22926155382462238</v>
      </c>
      <c r="D104">
        <f>D64*10000/D62</f>
        <v>-0.04426635503076994</v>
      </c>
      <c r="E104">
        <f>E64*10000/E62</f>
        <v>-0.42030795242453006</v>
      </c>
      <c r="F104">
        <f>F64*10000/F62</f>
        <v>-0.673960286756128</v>
      </c>
      <c r="G104">
        <f>AVERAGE(C104:E104)</f>
        <v>-0.2312786204266408</v>
      </c>
      <c r="H104">
        <f>STDEV(C104:E104)</f>
        <v>0.1880289130981468</v>
      </c>
      <c r="I104">
        <f>(B104*B4+C104*C4+D104*D4+E104*E4+F104*F4)/SUM(B4:F4)</f>
        <v>-0.22988135499676163</v>
      </c>
      <c r="K104">
        <f>(LN(H104)+LN(H124))/2-LN(K114*K115^4)</f>
        <v>-4.333194477007633</v>
      </c>
    </row>
    <row r="105" spans="1:11" ht="12.75">
      <c r="A105" t="s">
        <v>68</v>
      </c>
      <c r="B105">
        <f>B65*10000/B62</f>
        <v>-0.18161263448826934</v>
      </c>
      <c r="C105">
        <f>C65*10000/C62</f>
        <v>0.35333339242896494</v>
      </c>
      <c r="D105">
        <f>D65*10000/D62</f>
        <v>-0.20101680173083553</v>
      </c>
      <c r="E105">
        <f>E65*10000/E62</f>
        <v>-0.04848563401848693</v>
      </c>
      <c r="F105">
        <f>F65*10000/F62</f>
        <v>-0.422074449988705</v>
      </c>
      <c r="G105">
        <f>AVERAGE(C105:E105)</f>
        <v>0.03461031889321416</v>
      </c>
      <c r="H105">
        <f>STDEV(C105:E105)</f>
        <v>0.28636469315189655</v>
      </c>
      <c r="I105">
        <f>(B105*B4+C105*C4+D105*D4+E105*E4+F105*F4)/SUM(B4:F4)</f>
        <v>-0.057636518374211076</v>
      </c>
      <c r="K105">
        <f>(LN(H105)+LN(H125))/2-LN(K114*K115^5)</f>
        <v>-3.513427596976117</v>
      </c>
    </row>
    <row r="106" spans="1:11" ht="12.75">
      <c r="A106" t="s">
        <v>69</v>
      </c>
      <c r="B106">
        <f>B66*10000/B62</f>
        <v>3.7525578973838982</v>
      </c>
      <c r="C106">
        <f>C66*10000/C62</f>
        <v>3.9877882200541617</v>
      </c>
      <c r="D106">
        <f>D66*10000/D62</f>
        <v>3.8745592352470593</v>
      </c>
      <c r="E106">
        <f>E66*10000/E62</f>
        <v>4.101727545314582</v>
      </c>
      <c r="F106">
        <f>F66*10000/F62</f>
        <v>13.87536088655079</v>
      </c>
      <c r="G106">
        <f>AVERAGE(C106:E106)</f>
        <v>3.9880250002052677</v>
      </c>
      <c r="H106">
        <f>STDEV(C106:E106)</f>
        <v>0.1135843401326306</v>
      </c>
      <c r="I106">
        <f>(B106*B4+C106*C4+D106*D4+E106*E4+F106*F4)/SUM(B4:F4)</f>
        <v>5.275808326030522</v>
      </c>
      <c r="K106">
        <f>(LN(H106)+LN(H126))/2-LN(K114*K115^6)</f>
        <v>-4.207614380913929</v>
      </c>
    </row>
    <row r="107" spans="1:11" ht="12.75">
      <c r="A107" t="s">
        <v>70</v>
      </c>
      <c r="B107">
        <f>B67*10000/B62</f>
        <v>0.41029463690124307</v>
      </c>
      <c r="C107">
        <f>C67*10000/C62</f>
        <v>0.2769225553989356</v>
      </c>
      <c r="D107">
        <f>D67*10000/D62</f>
        <v>0.48288445582081396</v>
      </c>
      <c r="E107">
        <f>E67*10000/E62</f>
        <v>-0.04227666101901363</v>
      </c>
      <c r="F107">
        <f>F67*10000/F62</f>
        <v>-0.20321772073801764</v>
      </c>
      <c r="G107">
        <f>AVERAGE(C107:E107)</f>
        <v>0.2391767834002453</v>
      </c>
      <c r="H107">
        <f>STDEV(C107:E107)</f>
        <v>0.2646074585833637</v>
      </c>
      <c r="I107">
        <f>(B107*B4+C107*C4+D107*D4+E107*E4+F107*F4)/SUM(B4:F4)</f>
        <v>0.20474661948145942</v>
      </c>
      <c r="K107">
        <f>(LN(H107)+LN(H127))/2-LN(K114*K115^7)</f>
        <v>-2.904493887217901</v>
      </c>
    </row>
    <row r="108" spans="1:9" ht="12.75">
      <c r="A108" t="s">
        <v>71</v>
      </c>
      <c r="B108">
        <f>B68*10000/B62</f>
        <v>0.15131771853621476</v>
      </c>
      <c r="C108">
        <f>C68*10000/C62</f>
        <v>-0.13898911550717652</v>
      </c>
      <c r="D108">
        <f>D68*10000/D62</f>
        <v>-0.035733660565206465</v>
      </c>
      <c r="E108">
        <f>E68*10000/E62</f>
        <v>-0.19078147163014939</v>
      </c>
      <c r="F108">
        <f>F68*10000/F62</f>
        <v>-0.07496372240095599</v>
      </c>
      <c r="G108">
        <f>AVERAGE(C108:E108)</f>
        <v>-0.12183474923417746</v>
      </c>
      <c r="H108">
        <f>STDEV(C108:E108)</f>
        <v>0.07893453072438396</v>
      </c>
      <c r="I108">
        <f>(B108*B4+C108*C4+D108*D4+E108*E4+F108*F4)/SUM(B4:F4)</f>
        <v>-0.07614833756129569</v>
      </c>
    </row>
    <row r="109" spans="1:9" ht="12.75">
      <c r="A109" t="s">
        <v>72</v>
      </c>
      <c r="B109">
        <f>B69*10000/B62</f>
        <v>-0.09629830562354907</v>
      </c>
      <c r="C109">
        <f>C69*10000/C62</f>
        <v>0.06512633871699465</v>
      </c>
      <c r="D109">
        <f>D69*10000/D62</f>
        <v>-0.1486103321171211</v>
      </c>
      <c r="E109">
        <f>E69*10000/E62</f>
        <v>-0.1983185957710835</v>
      </c>
      <c r="F109">
        <f>F69*10000/F62</f>
        <v>-0.020592225125958687</v>
      </c>
      <c r="G109">
        <f>AVERAGE(C109:E109)</f>
        <v>-0.0939341963904033</v>
      </c>
      <c r="H109">
        <f>STDEV(C109:E109)</f>
        <v>0.13997470571628934</v>
      </c>
      <c r="I109">
        <f>(B109*B4+C109*C4+D109*D4+E109*E4+F109*F4)/SUM(B4:F4)</f>
        <v>-0.0844640880424378</v>
      </c>
    </row>
    <row r="110" spans="1:11" ht="12.75">
      <c r="A110" t="s">
        <v>73</v>
      </c>
      <c r="B110">
        <f>B70*10000/B62</f>
        <v>-0.2774118885936446</v>
      </c>
      <c r="C110">
        <f>C70*10000/C62</f>
        <v>0.00656982580788887</v>
      </c>
      <c r="D110">
        <f>D70*10000/D62</f>
        <v>0.07080160350667562</v>
      </c>
      <c r="E110">
        <f>E70*10000/E62</f>
        <v>0.07532851604556492</v>
      </c>
      <c r="F110">
        <f>F70*10000/F62</f>
        <v>-0.35693224203904733</v>
      </c>
      <c r="G110">
        <f>AVERAGE(C110:E110)</f>
        <v>0.05089998178670981</v>
      </c>
      <c r="H110">
        <f>STDEV(C110:E110)</f>
        <v>0.03845770769447436</v>
      </c>
      <c r="I110">
        <f>(B110*B4+C110*C4+D110*D4+E110*E4+F110*F4)/SUM(B4:F4)</f>
        <v>-0.050997508037274514</v>
      </c>
      <c r="K110">
        <f>EXP(AVERAGE(K103:K107))</f>
        <v>0.02367838852995605</v>
      </c>
    </row>
    <row r="111" spans="1:9" ht="12.75">
      <c r="A111" t="s">
        <v>74</v>
      </c>
      <c r="B111">
        <f>B71*10000/B62</f>
        <v>0.03680278018618233</v>
      </c>
      <c r="C111">
        <f>C71*10000/C62</f>
        <v>0.014484017612958797</v>
      </c>
      <c r="D111">
        <f>D71*10000/D62</f>
        <v>0.05000227511551837</v>
      </c>
      <c r="E111">
        <f>E71*10000/E62</f>
        <v>0.04719973667399579</v>
      </c>
      <c r="F111">
        <f>F71*10000/F62</f>
        <v>-0.0021072165592428576</v>
      </c>
      <c r="G111">
        <f>AVERAGE(C111:E111)</f>
        <v>0.037228676467490986</v>
      </c>
      <c r="H111">
        <f>STDEV(C111:E111)</f>
        <v>0.019747232343694125</v>
      </c>
      <c r="I111">
        <f>(B111*B4+C111*C4+D111*D4+E111*E4+F111*F4)/SUM(B4:F4)</f>
        <v>0.031908041345531636</v>
      </c>
    </row>
    <row r="112" spans="1:9" ht="12.75">
      <c r="A112" t="s">
        <v>75</v>
      </c>
      <c r="B112">
        <f>B72*10000/B62</f>
        <v>-0.03470850295918499</v>
      </c>
      <c r="C112">
        <f>C72*10000/C62</f>
        <v>0.029038718171062808</v>
      </c>
      <c r="D112">
        <f>D72*10000/D62</f>
        <v>-0.002165996054230892</v>
      </c>
      <c r="E112">
        <f>E72*10000/E62</f>
        <v>-0.007316221667171802</v>
      </c>
      <c r="F112">
        <f>F72*10000/F62</f>
        <v>-0.03570918293337537</v>
      </c>
      <c r="G112">
        <f>AVERAGE(C112:E112)</f>
        <v>0.0065188334832200386</v>
      </c>
      <c r="H112">
        <f>STDEV(C112:E112)</f>
        <v>0.019672064221411784</v>
      </c>
      <c r="I112">
        <f>(B112*B4+C112*C4+D112*D4+E112*E4+F112*F4)/SUM(B4:F4)</f>
        <v>-0.005074590481830478</v>
      </c>
    </row>
    <row r="113" spans="1:9" ht="12.75">
      <c r="A113" t="s">
        <v>76</v>
      </c>
      <c r="B113">
        <f>B73*10000/B62</f>
        <v>-0.014475330251844906</v>
      </c>
      <c r="C113">
        <f>C73*10000/C62</f>
        <v>-0.011104509260356981</v>
      </c>
      <c r="D113">
        <f>D73*10000/D62</f>
        <v>-0.027574332899992317</v>
      </c>
      <c r="E113">
        <f>E73*10000/E62</f>
        <v>-0.0069568152566587506</v>
      </c>
      <c r="F113">
        <f>F73*10000/F62</f>
        <v>-0.010754663042637004</v>
      </c>
      <c r="G113">
        <f>AVERAGE(C113:E113)</f>
        <v>-0.015211885805669347</v>
      </c>
      <c r="H113">
        <f>STDEV(C113:E113)</f>
        <v>0.010905201282279457</v>
      </c>
      <c r="I113">
        <f>(B113*B4+C113*C4+D113*D4+E113*E4+F113*F4)/SUM(B4:F4)</f>
        <v>-0.014510273305118209</v>
      </c>
    </row>
    <row r="114" spans="1:11" ht="12.75">
      <c r="A114" t="s">
        <v>77</v>
      </c>
      <c r="B114">
        <f>B74*10000/B62</f>
        <v>-0.20038292054263734</v>
      </c>
      <c r="C114">
        <f>C74*10000/C62</f>
        <v>-0.17940932713742933</v>
      </c>
      <c r="D114">
        <f>D74*10000/D62</f>
        <v>-0.18354913114050928</v>
      </c>
      <c r="E114">
        <f>E74*10000/E62</f>
        <v>-0.17976694169169904</v>
      </c>
      <c r="F114">
        <f>F74*10000/F62</f>
        <v>-0.12070798660225747</v>
      </c>
      <c r="G114">
        <f>AVERAGE(C114:E114)</f>
        <v>-0.1809084666565459</v>
      </c>
      <c r="H114">
        <f>STDEV(C114:E114)</f>
        <v>0.0022938621863585486</v>
      </c>
      <c r="I114">
        <f>(B114*B4+C114*C4+D114*D4+E114*E4+F114*F4)/SUM(B4:F4)</f>
        <v>-0.175670939867402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-0.0010178947597379868</v>
      </c>
      <c r="C115">
        <f>C75*10000/C62</f>
        <v>-0.005812999696698606</v>
      </c>
      <c r="D115">
        <f>D75*10000/D62</f>
        <v>-0.0004992118831234438</v>
      </c>
      <c r="E115">
        <f>E75*10000/E62</f>
        <v>0.00154921131069965</v>
      </c>
      <c r="F115">
        <f>F75*10000/F62</f>
        <v>0.0008706613227541562</v>
      </c>
      <c r="G115">
        <f>AVERAGE(C115:E115)</f>
        <v>-0.0015876667563741332</v>
      </c>
      <c r="H115">
        <f>STDEV(C115:E115)</f>
        <v>0.0037998800293813743</v>
      </c>
      <c r="I115">
        <f>(B115*B4+C115*C4+D115*D4+E115*E4+F115*F4)/SUM(B4:F4)</f>
        <v>-0.0011770121298088142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61.08475157393577</v>
      </c>
      <c r="C122">
        <f>C82*10000/C62</f>
        <v>10.165199905102218</v>
      </c>
      <c r="D122">
        <f>D82*10000/D62</f>
        <v>-15.993545415803897</v>
      </c>
      <c r="E122">
        <f>E82*10000/E62</f>
        <v>-18.901977597792758</v>
      </c>
      <c r="F122">
        <f>F82*10000/F62</f>
        <v>-21.471924858095008</v>
      </c>
      <c r="G122">
        <f>AVERAGE(C122:E122)</f>
        <v>-8.243441036164812</v>
      </c>
      <c r="H122">
        <f>STDEV(C122:E122)</f>
        <v>16.00853804748193</v>
      </c>
      <c r="I122">
        <f>(B122*B4+C122*C4+D122*D4+E122*E4+F122*F4)/SUM(B4:F4)</f>
        <v>-0.007063277618409778</v>
      </c>
    </row>
    <row r="123" spans="1:9" ht="12.75">
      <c r="A123" t="s">
        <v>81</v>
      </c>
      <c r="B123">
        <f>B83*10000/B62</f>
        <v>0.08986491009731451</v>
      </c>
      <c r="C123">
        <f>C83*10000/C62</f>
        <v>-0.46977184054105753</v>
      </c>
      <c r="D123">
        <f>D83*10000/D62</f>
        <v>0.16765769054604807</v>
      </c>
      <c r="E123">
        <f>E83*10000/E62</f>
        <v>3.0982860495594706</v>
      </c>
      <c r="F123">
        <f>F83*10000/F62</f>
        <v>9.265959475575942</v>
      </c>
      <c r="G123">
        <f>AVERAGE(C123:E123)</f>
        <v>0.9320572998548204</v>
      </c>
      <c r="H123">
        <f>STDEV(C123:E123)</f>
        <v>1.9028897363774682</v>
      </c>
      <c r="I123">
        <f>(B123*B4+C123*C4+D123*D4+E123*E4+F123*F4)/SUM(B4:F4)</f>
        <v>1.9244906686161425</v>
      </c>
    </row>
    <row r="124" spans="1:9" ht="12.75">
      <c r="A124" t="s">
        <v>82</v>
      </c>
      <c r="B124">
        <f>B84*10000/B62</f>
        <v>-1.5789117711038274</v>
      </c>
      <c r="C124">
        <f>C84*10000/C62</f>
        <v>-0.5010591230033131</v>
      </c>
      <c r="D124">
        <f>D84*10000/D62</f>
        <v>-1.5912292233911487</v>
      </c>
      <c r="E124">
        <f>E84*10000/E62</f>
        <v>-1.6800421958004228</v>
      </c>
      <c r="F124">
        <f>F84*10000/F62</f>
        <v>-2.3513252170810586</v>
      </c>
      <c r="G124">
        <f>AVERAGE(C124:E124)</f>
        <v>-1.2574435140649616</v>
      </c>
      <c r="H124">
        <f>STDEV(C124:E124)</f>
        <v>0.6565515564662978</v>
      </c>
      <c r="I124">
        <f>(B124*B4+C124*C4+D124*D4+E124*E4+F124*F4)/SUM(B4:F4)</f>
        <v>-1.4500380227320708</v>
      </c>
    </row>
    <row r="125" spans="1:9" ht="12.75">
      <c r="A125" t="s">
        <v>83</v>
      </c>
      <c r="B125">
        <f>B85*10000/B62</f>
        <v>0.6005934921309408</v>
      </c>
      <c r="C125">
        <f>C85*10000/C62</f>
        <v>-0.3311408580702102</v>
      </c>
      <c r="D125">
        <f>D85*10000/D62</f>
        <v>0.34024142310562316</v>
      </c>
      <c r="E125">
        <f>E85*10000/E62</f>
        <v>1.030375592810858</v>
      </c>
      <c r="F125">
        <f>F85*10000/F62</f>
        <v>-1.7602808940854393</v>
      </c>
      <c r="G125">
        <f>AVERAGE(C125:E125)</f>
        <v>0.34649205261542365</v>
      </c>
      <c r="H125">
        <f>STDEV(C125:E125)</f>
        <v>0.6807797472618413</v>
      </c>
      <c r="I125">
        <f>(B125*B4+C125*C4+D125*D4+E125*E4+F125*F4)/SUM(B4:F4)</f>
        <v>0.10147564641112587</v>
      </c>
    </row>
    <row r="126" spans="1:9" ht="12.75">
      <c r="A126" t="s">
        <v>84</v>
      </c>
      <c r="B126">
        <f>B86*10000/B62</f>
        <v>0.980307819667491</v>
      </c>
      <c r="C126">
        <f>C86*10000/C62</f>
        <v>0.6069813843491569</v>
      </c>
      <c r="D126">
        <f>D86*10000/D62</f>
        <v>0.8577683481221083</v>
      </c>
      <c r="E126">
        <f>E86*10000/E62</f>
        <v>0.6653357605359416</v>
      </c>
      <c r="F126">
        <f>F86*10000/F62</f>
        <v>2.508004203207671</v>
      </c>
      <c r="G126">
        <f>AVERAGE(C126:E126)</f>
        <v>0.710028497669069</v>
      </c>
      <c r="H126">
        <f>STDEV(C126:E126)</f>
        <v>0.13123111621849423</v>
      </c>
      <c r="I126">
        <f>(B126*B4+C126*C4+D126*D4+E126*E4+F126*F4)/SUM(B4:F4)</f>
        <v>0.9893916848087166</v>
      </c>
    </row>
    <row r="127" spans="1:9" ht="12.75">
      <c r="A127" t="s">
        <v>85</v>
      </c>
      <c r="B127">
        <f>B87*10000/B62</f>
        <v>-0.33150576207796095</v>
      </c>
      <c r="C127">
        <f>C87*10000/C62</f>
        <v>-0.2530801592649292</v>
      </c>
      <c r="D127">
        <f>D87*10000/D62</f>
        <v>-0.4482591048350925</v>
      </c>
      <c r="E127">
        <f>E87*10000/E62</f>
        <v>0.017501359525215802</v>
      </c>
      <c r="F127">
        <f>F87*10000/F62</f>
        <v>-0.4118214476205806</v>
      </c>
      <c r="G127">
        <f>AVERAGE(C127:E127)</f>
        <v>-0.22794596819160198</v>
      </c>
      <c r="H127">
        <f>STDEV(C127:E127)</f>
        <v>0.23389527188672582</v>
      </c>
      <c r="I127">
        <f>(B127*B4+C127*C4+D127*D4+E127*E4+F127*F4)/SUM(B4:F4)</f>
        <v>-0.2674864629045295</v>
      </c>
    </row>
    <row r="128" spans="1:9" ht="12.75">
      <c r="A128" t="s">
        <v>86</v>
      </c>
      <c r="B128">
        <f>B88*10000/B62</f>
        <v>0.024345360195528524</v>
      </c>
      <c r="C128">
        <f>C88*10000/C62</f>
        <v>0.2251017146767145</v>
      </c>
      <c r="D128">
        <f>D88*10000/D62</f>
        <v>0.2964474601635064</v>
      </c>
      <c r="E128">
        <f>E88*10000/E62</f>
        <v>-0.0362702427876889</v>
      </c>
      <c r="F128">
        <f>F88*10000/F62</f>
        <v>-0.13881812189302326</v>
      </c>
      <c r="G128">
        <f>AVERAGE(C128:E128)</f>
        <v>0.16175964401751067</v>
      </c>
      <c r="H128">
        <f>STDEV(C128:E128)</f>
        <v>0.17516972027387226</v>
      </c>
      <c r="I128">
        <f>(B128*B4+C128*C4+D128*D4+E128*E4+F128*F4)/SUM(B4:F4)</f>
        <v>0.10176117112710502</v>
      </c>
    </row>
    <row r="129" spans="1:9" ht="12.75">
      <c r="A129" t="s">
        <v>87</v>
      </c>
      <c r="B129">
        <f>B89*10000/B62</f>
        <v>-0.050602079061010205</v>
      </c>
      <c r="C129">
        <f>C89*10000/C62</f>
        <v>-0.046234789909596265</v>
      </c>
      <c r="D129">
        <f>D89*10000/D62</f>
        <v>0.023721758092409364</v>
      </c>
      <c r="E129">
        <f>E89*10000/E62</f>
        <v>0.041790172347936465</v>
      </c>
      <c r="F129">
        <f>F89*10000/F62</f>
        <v>-0.029612701536456287</v>
      </c>
      <c r="G129">
        <f>AVERAGE(C129:E129)</f>
        <v>0.006425713510249855</v>
      </c>
      <c r="H129">
        <f>STDEV(C129:E129)</f>
        <v>0.04649154077626437</v>
      </c>
      <c r="I129">
        <f>(B129*B4+C129*C4+D129*D4+E129*E4+F129*F4)/SUM(B4:F4)</f>
        <v>-0.006623432706151334</v>
      </c>
    </row>
    <row r="130" spans="1:9" ht="12.75">
      <c r="A130" t="s">
        <v>88</v>
      </c>
      <c r="B130">
        <f>B90*10000/B62</f>
        <v>0.17072352907844085</v>
      </c>
      <c r="C130">
        <f>C90*10000/C62</f>
        <v>0.04683242038507856</v>
      </c>
      <c r="D130">
        <f>D90*10000/D62</f>
        <v>-0.024517623676129363</v>
      </c>
      <c r="E130">
        <f>E90*10000/E62</f>
        <v>0.05624307429087268</v>
      </c>
      <c r="F130">
        <f>F90*10000/F62</f>
        <v>0.2980922038568749</v>
      </c>
      <c r="G130">
        <f>AVERAGE(C130:E130)</f>
        <v>0.026185956999940623</v>
      </c>
      <c r="H130">
        <f>STDEV(C130:E130)</f>
        <v>0.04416197370775805</v>
      </c>
      <c r="I130">
        <f>(B130*B4+C130*C4+D130*D4+E130*E4+F130*F4)/SUM(B4:F4)</f>
        <v>0.08339017610079762</v>
      </c>
    </row>
    <row r="131" spans="1:9" ht="12.75">
      <c r="A131" t="s">
        <v>89</v>
      </c>
      <c r="B131">
        <f>B91*10000/B62</f>
        <v>-0.05126398667354774</v>
      </c>
      <c r="C131">
        <f>C91*10000/C62</f>
        <v>-0.0333691268716414</v>
      </c>
      <c r="D131">
        <f>D91*10000/D62</f>
        <v>0.01829518798387956</v>
      </c>
      <c r="E131">
        <f>E91*10000/E62</f>
        <v>0.0037642483568024404</v>
      </c>
      <c r="F131">
        <f>F91*10000/F62</f>
        <v>-0.004332037004366439</v>
      </c>
      <c r="G131">
        <f>AVERAGE(C131:E131)</f>
        <v>-0.003769896843653133</v>
      </c>
      <c r="H131">
        <f>STDEV(C131:E131)</f>
        <v>0.026643439441985745</v>
      </c>
      <c r="I131">
        <f>(B131*B4+C131*C4+D131*D4+E131*E4+F131*F4)/SUM(B4:F4)</f>
        <v>-0.010698966418767214</v>
      </c>
    </row>
    <row r="132" spans="1:9" ht="12.75">
      <c r="A132" t="s">
        <v>90</v>
      </c>
      <c r="B132">
        <f>B92*10000/B62</f>
        <v>0.004771020798931561</v>
      </c>
      <c r="C132">
        <f>C92*10000/C62</f>
        <v>0.038540544036976467</v>
      </c>
      <c r="D132">
        <f>D92*10000/D62</f>
        <v>0.05061176999024698</v>
      </c>
      <c r="E132">
        <f>E92*10000/E62</f>
        <v>-0.010389635970263019</v>
      </c>
      <c r="F132">
        <f>F92*10000/F62</f>
        <v>-0.0015931146773857639</v>
      </c>
      <c r="G132">
        <f>AVERAGE(C132:E132)</f>
        <v>0.026254226018986814</v>
      </c>
      <c r="H132">
        <f>STDEV(C132:E132)</f>
        <v>0.03230337583162352</v>
      </c>
      <c r="I132">
        <f>(B132*B4+C132*C4+D132*D4+E132*E4+F132*F4)/SUM(B4:F4)</f>
        <v>0.01943380839266763</v>
      </c>
    </row>
    <row r="133" spans="1:9" ht="12.75">
      <c r="A133" t="s">
        <v>91</v>
      </c>
      <c r="B133">
        <f>B93*10000/B62</f>
        <v>0.06608322098701949</v>
      </c>
      <c r="C133">
        <f>C93*10000/C62</f>
        <v>0.06546642163822018</v>
      </c>
      <c r="D133">
        <f>D93*10000/D62</f>
        <v>0.055013839881302165</v>
      </c>
      <c r="E133">
        <f>E93*10000/E62</f>
        <v>0.062150375379412426</v>
      </c>
      <c r="F133">
        <f>F93*10000/F62</f>
        <v>0.0358773542128336</v>
      </c>
      <c r="G133">
        <f>AVERAGE(C133:E133)</f>
        <v>0.06087687896631159</v>
      </c>
      <c r="H133">
        <f>STDEV(C133:E133)</f>
        <v>0.005341391315181729</v>
      </c>
      <c r="I133">
        <f>(B133*B4+C133*C4+D133*D4+E133*E4+F133*F4)/SUM(B4:F4)</f>
        <v>0.05828606582620254</v>
      </c>
    </row>
    <row r="134" spans="1:9" ht="12.75">
      <c r="A134" t="s">
        <v>92</v>
      </c>
      <c r="B134">
        <f>B94*10000/B62</f>
        <v>0.0008161339463003706</v>
      </c>
      <c r="C134">
        <f>C94*10000/C62</f>
        <v>0.0029206819610220055</v>
      </c>
      <c r="D134">
        <f>D94*10000/D62</f>
        <v>0.004332018236931771</v>
      </c>
      <c r="E134">
        <f>E94*10000/E62</f>
        <v>0.01504460335519044</v>
      </c>
      <c r="F134">
        <f>F94*10000/F62</f>
        <v>-0.013979765559494723</v>
      </c>
      <c r="G134">
        <f>AVERAGE(C134:E134)</f>
        <v>0.007432434517714738</v>
      </c>
      <c r="H134">
        <f>STDEV(C134:E134)</f>
        <v>0.006629992709543641</v>
      </c>
      <c r="I134">
        <f>(B134*B4+C134*C4+D134*D4+E134*E4+F134*F4)/SUM(B4:F4)</f>
        <v>0.0036147624939641913</v>
      </c>
    </row>
    <row r="135" spans="1:9" ht="12.75">
      <c r="A135" t="s">
        <v>93</v>
      </c>
      <c r="B135">
        <f>B95*10000/B62</f>
        <v>-0.004444195049196424</v>
      </c>
      <c r="C135">
        <f>C95*10000/C62</f>
        <v>-0.0069573694801844475</v>
      </c>
      <c r="D135">
        <f>D95*10000/D62</f>
        <v>0.0007386199791154963</v>
      </c>
      <c r="E135">
        <f>E95*10000/E62</f>
        <v>0.0017347699885854142</v>
      </c>
      <c r="F135">
        <f>F95*10000/F62</f>
        <v>0.0004674901269922747</v>
      </c>
      <c r="G135">
        <f>AVERAGE(C135:E135)</f>
        <v>-0.0014946598374945125</v>
      </c>
      <c r="H135">
        <f>STDEV(C135:E135)</f>
        <v>0.0047569923471238555</v>
      </c>
      <c r="I135">
        <f>(B135*B4+C135*C4+D135*D4+E135*E4+F135*F4)/SUM(B4:F4)</f>
        <v>-0.0016581808456592947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2004-02-24T13:48:03Z</cp:lastPrinted>
  <dcterms:created xsi:type="dcterms:W3CDTF">2004-02-24T13:48:03Z</dcterms:created>
  <dcterms:modified xsi:type="dcterms:W3CDTF">2004-02-24T19:18:44Z</dcterms:modified>
  <cp:category/>
  <cp:version/>
  <cp:contentType/>
  <cp:contentStatus/>
</cp:coreProperties>
</file>