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<sst xmlns="http://schemas.openxmlformats.org/spreadsheetml/2006/main" count="202" uniqueCount="97">
  <si>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02/02/2004       07:16:08</t>
  </si>
  <si>
    <t>SIEGMUND</t>
  </si>
  <si>
    <t>HCMQAP170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</si>
  <si>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</si>
  <si>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</si>
  <si>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</si>
  <si>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</si>
  <si>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</si>
  <si>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</si>
  <si>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</si>
  <si>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</si>
  <si>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</si>
  <si>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</si>
  <si>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</si>
  <si>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</si>
  <si>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</si>
  <si>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</si>
  <si>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</si>
  <si>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b5*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</si>
  <si>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</si>
  <si>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</si>
  <si>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</si>
  <si>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</si>
  <si>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</si>
  <si>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</si>
  <si>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</si>
  <si>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</si>
  <si>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</si>
  <si>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</si>
  <si>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</si>
  <si>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</si>
  <si>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</si>
  <si>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</si>
  <si>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</si>
  <si>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</si>
  <si>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</si>
  <si>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a8*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</si>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</sst>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b5*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188459"/>
        <c:axId val="58739912"/>
      </c:lineChart>
      <c:catAx>
        <c:axId val="9188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739912"/>
        <c:crosses val="autoZero"/>
        <c:auto val="1"/>
        <c:lblOffset val="100"/>
        <c:noMultiLvlLbl val="0"/>
      </c:catAx>
      <c:valAx>
        <c:axId val="58739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91884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45</xdr:row>
      <xdr:rowOff>0</xdr:rowOff>
    </xdr:from>
    <xdr:to>
      <xdr:col>6</xdr:col>
      <xdr:colOff>28575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704850" y="6953250"/>
        <a:ext cx="43910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7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-0.003759</v>
      </c>
      <c r="D4" s="13">
        <v>-0.003757</v>
      </c>
      <c r="E4" s="13">
        <v>-0.003758</v>
      </c>
      <c r="F4" s="24">
        <v>-0.002085</v>
      </c>
      <c r="G4" s="34">
        <v>-0.011711</v>
      </c>
    </row>
    <row r="5" spans="1:7" ht="12.75" thickBot="1">
      <c r="A5" s="44" t="s">
        <v>13</v>
      </c>
      <c r="B5" s="45">
        <v>-0.030594</v>
      </c>
      <c r="C5" s="46">
        <v>-1.154393</v>
      </c>
      <c r="D5" s="46">
        <v>-1.139193</v>
      </c>
      <c r="E5" s="46">
        <v>1.304935</v>
      </c>
      <c r="F5" s="47">
        <v>1.798709</v>
      </c>
      <c r="G5" s="48">
        <v>4.882604</v>
      </c>
    </row>
    <row r="6" spans="1:7" ht="12.75" thickTop="1">
      <c r="A6" s="6" t="s">
        <v>14</v>
      </c>
      <c r="B6" s="39">
        <v>42.24802</v>
      </c>
      <c r="C6" s="40">
        <v>-71.92224</v>
      </c>
      <c r="D6" s="40">
        <v>28.9804</v>
      </c>
      <c r="E6" s="40">
        <v>-32.27695</v>
      </c>
      <c r="F6" s="41">
        <v>89.89946</v>
      </c>
      <c r="G6" s="42">
        <v>0.0010409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-0.6307046</v>
      </c>
      <c r="C8" s="14">
        <v>-0.2517307</v>
      </c>
      <c r="D8" s="14">
        <v>-3.892297</v>
      </c>
      <c r="E8" s="14">
        <v>-2.310551</v>
      </c>
      <c r="F8" s="25">
        <v>-3.712473</v>
      </c>
      <c r="G8" s="35">
        <v>-2.139862</v>
      </c>
    </row>
    <row r="9" spans="1:7" ht="12">
      <c r="A9" s="20" t="s">
        <v>17</v>
      </c>
      <c r="B9" s="29">
        <v>1.112755</v>
      </c>
      <c r="C9" s="14">
        <v>-0.258418</v>
      </c>
      <c r="D9" s="14">
        <v>-0.1852282</v>
      </c>
      <c r="E9" s="14">
        <v>-0.6600017</v>
      </c>
      <c r="F9" s="25">
        <v>-2.640904</v>
      </c>
      <c r="G9" s="35">
        <v>-0.4572874</v>
      </c>
    </row>
    <row r="10" spans="1:7" ht="12">
      <c r="A10" s="20" t="s">
        <v>18</v>
      </c>
      <c r="B10" s="29">
        <v>0.3023092</v>
      </c>
      <c r="C10" s="14">
        <v>0.4386735</v>
      </c>
      <c r="D10" s="14">
        <v>1.765335</v>
      </c>
      <c r="E10" s="14">
        <v>1.434175</v>
      </c>
      <c r="F10" s="25">
        <v>2.020585</v>
      </c>
      <c r="G10" s="49">
        <v>1.1889</v>
      </c>
    </row>
    <row r="11" spans="1:7" ht="12">
      <c r="A11" s="21" t="s">
        <v>19</v>
      </c>
      <c r="B11" s="31">
        <v>4.888591</v>
      </c>
      <c r="C11" s="16">
        <v>4.590652</v>
      </c>
      <c r="D11" s="16">
        <v>3.772567</v>
      </c>
      <c r="E11" s="16">
        <v>4.028207</v>
      </c>
      <c r="F11" s="27">
        <v>15.02363</v>
      </c>
      <c r="G11" s="37">
        <v>5.694395</v>
      </c>
    </row>
    <row r="12" spans="1:7" ht="12">
      <c r="A12" s="20" t="s">
        <v>20</v>
      </c>
      <c r="B12" s="29">
        <v>-0.04539787</v>
      </c>
      <c r="C12" s="14">
        <v>0.1845205</v>
      </c>
      <c r="D12" s="14">
        <v>0.1599397</v>
      </c>
      <c r="E12" s="14">
        <v>0.17617</v>
      </c>
      <c r="F12" s="25">
        <v>-0.3443737</v>
      </c>
      <c r="G12" s="35">
        <v>0.07275145</v>
      </c>
    </row>
    <row r="13" spans="1:7" ht="12">
      <c r="A13" s="20" t="s">
        <v>21</v>
      </c>
      <c r="B13" s="29">
        <v>-0.02226518</v>
      </c>
      <c r="C13" s="14">
        <v>-0.1357829</v>
      </c>
      <c r="D13" s="14">
        <v>0.01507844</v>
      </c>
      <c r="E13" s="14">
        <v>0.02327457</v>
      </c>
      <c r="F13" s="25">
        <v>-0.008756118</v>
      </c>
      <c r="G13" s="35">
        <v>-0.02783959</v>
      </c>
    </row>
    <row r="14" spans="1:7" ht="12">
      <c r="A14" s="20" t="s">
        <v>22</v>
      </c>
      <c r="B14" s="29">
        <v>-0.04347949</v>
      </c>
      <c r="C14" s="14">
        <v>0.07861015</v>
      </c>
      <c r="D14" s="14">
        <v>0.142182</v>
      </c>
      <c r="E14" s="14">
        <v>0.1201441</v>
      </c>
      <c r="F14" s="25">
        <v>0.1750727</v>
      </c>
      <c r="G14" s="35">
        <v>0.09913097</v>
      </c>
    </row>
    <row r="15" spans="1:7" ht="12">
      <c r="A15" s="21" t="s">
        <v>23</v>
      </c>
      <c r="B15" s="31">
        <v>-0.2478952</v>
      </c>
      <c r="C15" s="16">
        <v>0.03185585</v>
      </c>
      <c r="D15" s="16">
        <v>-0.0002981592</v>
      </c>
      <c r="E15" s="16">
        <v>0.04646465</v>
      </c>
      <c r="F15" s="27">
        <v>-0.3442608</v>
      </c>
      <c r="G15" s="37">
        <v>-0.06301618</v>
      </c>
    </row>
    <row r="16" spans="1:7" ht="12">
      <c r="A16" s="20" t="s">
        <v>24</v>
      </c>
      <c r="B16" s="29">
        <v>-0.01232382</v>
      </c>
      <c r="C16" s="14">
        <v>-0.01861542</v>
      </c>
      <c r="D16" s="14">
        <v>0.05027261</v>
      </c>
      <c r="E16" s="14">
        <v>-0.04353043</v>
      </c>
      <c r="F16" s="25">
        <v>-0.0604531</v>
      </c>
      <c r="G16" s="35">
        <v>-0.01271336</v>
      </c>
    </row>
    <row r="17" spans="1:7" ht="12">
      <c r="A17" s="20" t="s">
        <v>25</v>
      </c>
      <c r="B17" s="29">
        <v>-0.01161345</v>
      </c>
      <c r="C17" s="14">
        <v>-0.007602564</v>
      </c>
      <c r="D17" s="14">
        <v>-0.02011422</v>
      </c>
      <c r="E17" s="14">
        <v>-0.01673819</v>
      </c>
      <c r="F17" s="25">
        <v>-0.005853121</v>
      </c>
      <c r="G17" s="35">
        <v>-0.01315723</v>
      </c>
    </row>
    <row r="18" spans="1:7" ht="12">
      <c r="A18" s="20" t="s">
        <v>26</v>
      </c>
      <c r="B18" s="29">
        <v>-0.006853595</v>
      </c>
      <c r="C18" s="14">
        <v>0.02034431</v>
      </c>
      <c r="D18" s="14">
        <v>-0.01098682</v>
      </c>
      <c r="E18" s="14">
        <v>0.01457544</v>
      </c>
      <c r="F18" s="25">
        <v>-0.03008749</v>
      </c>
      <c r="G18" s="35">
        <v>0.0007521879</v>
      </c>
    </row>
    <row r="19" spans="1:7" ht="12">
      <c r="A19" s="21" t="s">
        <v>27</v>
      </c>
      <c r="B19" s="31">
        <v>-0.1988689</v>
      </c>
      <c r="C19" s="16">
        <v>-0.1948669</v>
      </c>
      <c r="D19" s="16">
        <v>-0.1826235</v>
      </c>
      <c r="E19" s="16">
        <v>-0.176597</v>
      </c>
      <c r="F19" s="27">
        <v>-0.1352713</v>
      </c>
      <c r="G19" s="37">
        <v>-0.180147</v>
      </c>
    </row>
    <row r="20" spans="1:7" ht="12.75" thickBot="1">
      <c r="A20" s="44" t="s">
        <v>28</v>
      </c>
      <c r="B20" s="45">
        <v>-0.0009943221</v>
      </c>
      <c r="C20" s="46">
        <v>-0.006453096</v>
      </c>
      <c r="D20" s="46">
        <v>-0.008146109</v>
      </c>
      <c r="E20" s="46">
        <v>-0.01818272</v>
      </c>
      <c r="F20" s="47">
        <v>-0.01011688</v>
      </c>
      <c r="G20" s="48">
        <v>-0.009383119</v>
      </c>
    </row>
    <row r="21" spans="1:7" ht="12.75" thickTop="1">
      <c r="A21" s="6" t="s">
        <v>29</v>
      </c>
      <c r="B21" s="39">
        <v>-8.805936</v>
      </c>
      <c r="C21" s="40">
        <v>127.9333</v>
      </c>
      <c r="D21" s="40">
        <v>-14.02332</v>
      </c>
      <c r="E21" s="40">
        <v>-47.38689</v>
      </c>
      <c r="F21" s="41">
        <v>-110.4283</v>
      </c>
      <c r="G21" s="43">
        <v>0.003181678</v>
      </c>
    </row>
    <row r="22" spans="1:7" ht="12">
      <c r="A22" s="20" t="s">
        <v>30</v>
      </c>
      <c r="B22" s="29">
        <v>-0.6118864</v>
      </c>
      <c r="C22" s="14">
        <v>-23.0879</v>
      </c>
      <c r="D22" s="14">
        <v>-22.78391</v>
      </c>
      <c r="E22" s="14">
        <v>26.09875</v>
      </c>
      <c r="F22" s="25">
        <v>35.97433</v>
      </c>
      <c r="G22" s="36">
        <v>0</v>
      </c>
    </row>
    <row r="23" spans="1:7" ht="12">
      <c r="A23" s="20" t="s">
        <v>31</v>
      </c>
      <c r="B23" s="29">
        <v>-1.755498</v>
      </c>
      <c r="C23" s="14">
        <v>-0.3076916</v>
      </c>
      <c r="D23" s="14">
        <v>-0.3268524</v>
      </c>
      <c r="E23" s="14">
        <v>0.07270195</v>
      </c>
      <c r="F23" s="25">
        <v>8.121684</v>
      </c>
      <c r="G23" s="35">
        <v>0.6953124</v>
      </c>
    </row>
    <row r="24" spans="1:7" ht="12">
      <c r="A24" s="20" t="s">
        <v>32</v>
      </c>
      <c r="B24" s="50">
        <v>-3.709125</v>
      </c>
      <c r="C24" s="51">
        <v>-3.349117</v>
      </c>
      <c r="D24" s="51">
        <v>-3.751876</v>
      </c>
      <c r="E24" s="51">
        <v>-6.136649</v>
      </c>
      <c r="F24" s="52">
        <v>-2.619167</v>
      </c>
      <c r="G24" s="49">
        <v>-4.071401</v>
      </c>
    </row>
    <row r="25" spans="1:7" ht="12">
      <c r="A25" s="20" t="s">
        <v>33</v>
      </c>
      <c r="B25" s="29">
        <v>-0.5592699</v>
      </c>
      <c r="C25" s="14">
        <v>0.4702879</v>
      </c>
      <c r="D25" s="14">
        <v>-0.2625062</v>
      </c>
      <c r="E25" s="14">
        <v>-0.3327386</v>
      </c>
      <c r="F25" s="25">
        <v>-2.152175</v>
      </c>
      <c r="G25" s="35">
        <v>-0.3981729</v>
      </c>
    </row>
    <row r="26" spans="1:7" ht="12">
      <c r="A26" s="21" t="s">
        <v>34</v>
      </c>
      <c r="B26" s="31">
        <v>0.4297748</v>
      </c>
      <c r="C26" s="16">
        <v>0.2392642</v>
      </c>
      <c r="D26" s="16">
        <v>0.1234897</v>
      </c>
      <c r="E26" s="16">
        <v>0.09299065</v>
      </c>
      <c r="F26" s="27">
        <v>2.514078</v>
      </c>
      <c r="G26" s="37">
        <v>0.5075232</v>
      </c>
    </row>
    <row r="27" spans="1:7" ht="12">
      <c r="A27" s="20" t="s">
        <v>35</v>
      </c>
      <c r="B27" s="29">
        <v>0.1014225</v>
      </c>
      <c r="C27" s="14">
        <v>-0.08631844</v>
      </c>
      <c r="D27" s="14">
        <v>0.2128438</v>
      </c>
      <c r="E27" s="14">
        <v>0.09224041</v>
      </c>
      <c r="F27" s="25">
        <v>0.4500313</v>
      </c>
      <c r="G27" s="35">
        <v>0.1273693</v>
      </c>
    </row>
    <row r="28" spans="1:7" ht="12">
      <c r="A28" s="20" t="s">
        <v>36</v>
      </c>
      <c r="B28" s="29">
        <v>-0.3793268</v>
      </c>
      <c r="C28" s="14">
        <v>-0.2959778</v>
      </c>
      <c r="D28" s="14">
        <v>-0.3082782</v>
      </c>
      <c r="E28" s="14">
        <v>-0.1067195</v>
      </c>
      <c r="F28" s="25">
        <v>-0.2501634</v>
      </c>
      <c r="G28" s="49">
        <v>-0.2593256</v>
      </c>
    </row>
    <row r="29" spans="1:7" ht="12">
      <c r="A29" s="20" t="s">
        <v>37</v>
      </c>
      <c r="B29" s="29">
        <v>-0.00311732</v>
      </c>
      <c r="C29" s="14">
        <v>0.06484884</v>
      </c>
      <c r="D29" s="14">
        <v>-0.07598458</v>
      </c>
      <c r="E29" s="14">
        <v>-0.1261209</v>
      </c>
      <c r="F29" s="25">
        <v>0.04040724</v>
      </c>
      <c r="G29" s="35">
        <v>-0.02807474</v>
      </c>
    </row>
    <row r="30" spans="1:7" ht="12">
      <c r="A30" s="21" t="s">
        <v>38</v>
      </c>
      <c r="B30" s="31">
        <v>0.1453659</v>
      </c>
      <c r="C30" s="16">
        <v>0.0614697</v>
      </c>
      <c r="D30" s="16">
        <v>0.01813699</v>
      </c>
      <c r="E30" s="16">
        <v>-0.02948098</v>
      </c>
      <c r="F30" s="27">
        <v>0.2006464</v>
      </c>
      <c r="G30" s="37">
        <v>0.05986403</v>
      </c>
    </row>
    <row r="31" spans="1:7" ht="12">
      <c r="A31" s="20" t="s">
        <v>39</v>
      </c>
      <c r="B31" s="29">
        <v>-0.01225064</v>
      </c>
      <c r="C31" s="14">
        <v>-0.01485144</v>
      </c>
      <c r="D31" s="14">
        <v>-0.008672376</v>
      </c>
      <c r="E31" s="14">
        <v>0.03043556</v>
      </c>
      <c r="F31" s="25">
        <v>0.01147821</v>
      </c>
      <c r="G31" s="35">
        <v>0.001423852</v>
      </c>
    </row>
    <row r="32" spans="1:7" ht="12">
      <c r="A32" s="20" t="s">
        <v>40</v>
      </c>
      <c r="B32" s="29">
        <v>-0.01572118</v>
      </c>
      <c r="C32" s="14">
        <v>-0.003516054</v>
      </c>
      <c r="D32" s="14">
        <v>-0.005832054</v>
      </c>
      <c r="E32" s="14">
        <v>0.005587476</v>
      </c>
      <c r="F32" s="25">
        <v>-0.009027793</v>
      </c>
      <c r="G32" s="35">
        <v>-0.004382973</v>
      </c>
    </row>
    <row r="33" spans="1:7" ht="12">
      <c r="A33" s="20" t="s">
        <v>41</v>
      </c>
      <c r="B33" s="29">
        <v>0.07109224</v>
      </c>
      <c r="C33" s="14">
        <v>0.03732198</v>
      </c>
      <c r="D33" s="14">
        <v>0.06989251</v>
      </c>
      <c r="E33" s="14">
        <v>0.06936862</v>
      </c>
      <c r="F33" s="25">
        <v>0.04440516</v>
      </c>
      <c r="G33" s="35">
        <v>0.05869686</v>
      </c>
    </row>
    <row r="34" spans="1:7" ht="12">
      <c r="A34" s="21" t="s">
        <v>42</v>
      </c>
      <c r="B34" s="31">
        <v>0.008183499</v>
      </c>
      <c r="C34" s="16">
        <v>0.002260044</v>
      </c>
      <c r="D34" s="16">
        <v>0.003700673</v>
      </c>
      <c r="E34" s="16">
        <v>0.009594662</v>
      </c>
      <c r="F34" s="27">
        <v>-0.03032023</v>
      </c>
      <c r="G34" s="37">
        <v>0.000872618</v>
      </c>
    </row>
    <row r="35" spans="1:7" ht="12.75" thickBot="1">
      <c r="A35" s="22" t="s">
        <v>43</v>
      </c>
      <c r="B35" s="32">
        <v>-0.002716387</v>
      </c>
      <c r="C35" s="17">
        <v>0.001555798</v>
      </c>
      <c r="D35" s="17">
        <v>-0.002013477</v>
      </c>
      <c r="E35" s="17">
        <v>-0.0005735066</v>
      </c>
      <c r="F35" s="28">
        <v>0.000289482</v>
      </c>
      <c r="G35" s="38">
        <v>-0.0006022306</v>
      </c>
    </row>
    <row r="36" spans="1:7" ht="12">
      <c r="A36" s="4" t="s">
        <v>44</v>
      </c>
      <c r="B36" s="3">
        <v>19.53125</v>
      </c>
      <c r="C36" s="3">
        <v>19.5282</v>
      </c>
      <c r="D36" s="3">
        <v>19.54041</v>
      </c>
      <c r="E36" s="3">
        <v>19.54041</v>
      </c>
      <c r="F36" s="3">
        <v>19.55261</v>
      </c>
      <c r="G36" s="3"/>
    </row>
    <row r="37" spans="1:6" ht="12">
      <c r="A37" s="4" t="s">
        <v>45</v>
      </c>
      <c r="B37" s="2">
        <v>-0.1505534</v>
      </c>
      <c r="C37" s="2">
        <v>-0.08036296</v>
      </c>
      <c r="D37" s="2">
        <v>-0.03306071</v>
      </c>
      <c r="E37" s="2">
        <v>-0.01220703</v>
      </c>
      <c r="F37" s="2">
        <v>0.01169841</v>
      </c>
    </row>
    <row r="38" spans="1:7" ht="12">
      <c r="A38" s="4" t="s">
        <v>52</v>
      </c>
      <c r="B38" s="2">
        <v>-7.182255E-05</v>
      </c>
      <c r="C38" s="2">
        <v>0.0001227693</v>
      </c>
      <c r="D38" s="2">
        <v>-4.932074E-05</v>
      </c>
      <c r="E38" s="2">
        <v>5.508069E-05</v>
      </c>
      <c r="F38" s="2">
        <v>-0.0001521518</v>
      </c>
      <c r="G38" s="2">
        <v>2.35024E-05</v>
      </c>
    </row>
    <row r="39" spans="1:7" ht="12.75" thickBot="1">
      <c r="A39" s="4" t="s">
        <v>53</v>
      </c>
      <c r="B39" s="2">
        <v>1.49657E-05</v>
      </c>
      <c r="C39" s="2">
        <v>-0.0002172031</v>
      </c>
      <c r="D39" s="2">
        <v>2.372728E-05</v>
      </c>
      <c r="E39" s="2">
        <v>8.041396E-05</v>
      </c>
      <c r="F39" s="2">
        <v>0.0001882755</v>
      </c>
      <c r="G39" s="2">
        <v>0.0006166455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3.116165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0.003759</v>
      </c>
      <c r="D4">
        <v>0.003757</v>
      </c>
      <c r="E4">
        <v>0.003758</v>
      </c>
      <c r="F4">
        <v>0.002085</v>
      </c>
      <c r="G4">
        <v>0.011711</v>
      </c>
    </row>
    <row r="5" spans="1:7" ht="12.75">
      <c r="A5" t="s">
        <v>13</v>
      </c>
      <c r="B5">
        <v>-0.030594</v>
      </c>
      <c r="C5">
        <v>-1.154393</v>
      </c>
      <c r="D5">
        <v>-1.139193</v>
      </c>
      <c r="E5">
        <v>1.304935</v>
      </c>
      <c r="F5">
        <v>1.798709</v>
      </c>
      <c r="G5">
        <v>4.882604</v>
      </c>
    </row>
    <row r="6" spans="1:7" ht="12.75">
      <c r="A6" t="s">
        <v>14</v>
      </c>
      <c r="B6" s="53">
        <v>42.24802</v>
      </c>
      <c r="C6" s="53">
        <v>-71.92224</v>
      </c>
      <c r="D6" s="53">
        <v>28.9804</v>
      </c>
      <c r="E6" s="53">
        <v>-32.27695</v>
      </c>
      <c r="F6" s="53">
        <v>89.89946</v>
      </c>
      <c r="G6" s="53">
        <v>0.0010409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-0.6307046</v>
      </c>
      <c r="C8" s="53">
        <v>-0.2517307</v>
      </c>
      <c r="D8" s="53">
        <v>-3.892297</v>
      </c>
      <c r="E8" s="53">
        <v>-2.310551</v>
      </c>
      <c r="F8" s="53">
        <v>-3.712473</v>
      </c>
      <c r="G8" s="53">
        <v>-2.139862</v>
      </c>
    </row>
    <row r="9" spans="1:7" ht="12.75">
      <c r="A9" t="s">
        <v>17</v>
      </c>
      <c r="B9" s="53">
        <v>1.112755</v>
      </c>
      <c r="C9" s="53">
        <v>-0.258418</v>
      </c>
      <c r="D9" s="53">
        <v>-0.1852282</v>
      </c>
      <c r="E9" s="53">
        <v>-0.6600017</v>
      </c>
      <c r="F9" s="53">
        <v>-2.640904</v>
      </c>
      <c r="G9" s="53">
        <v>-0.4572874</v>
      </c>
    </row>
    <row r="10" spans="1:7" ht="12.75">
      <c r="A10" t="s">
        <v>18</v>
      </c>
      <c r="B10" s="53">
        <v>0.3023092</v>
      </c>
      <c r="C10" s="53">
        <v>0.4386735</v>
      </c>
      <c r="D10" s="53">
        <v>1.765335</v>
      </c>
      <c r="E10" s="53">
        <v>1.434175</v>
      </c>
      <c r="F10" s="53">
        <v>2.020585</v>
      </c>
      <c r="G10" s="53">
        <v>1.1889</v>
      </c>
    </row>
    <row r="11" spans="1:7" ht="12.75">
      <c r="A11" t="s">
        <v>19</v>
      </c>
      <c r="B11" s="53">
        <v>4.888591</v>
      </c>
      <c r="C11" s="53">
        <v>4.590652</v>
      </c>
      <c r="D11" s="53">
        <v>3.772567</v>
      </c>
      <c r="E11" s="53">
        <v>4.028207</v>
      </c>
      <c r="F11" s="53">
        <v>15.02363</v>
      </c>
      <c r="G11" s="53">
        <v>5.694395</v>
      </c>
    </row>
    <row r="12" spans="1:7" ht="12.75">
      <c r="A12" t="s">
        <v>20</v>
      </c>
      <c r="B12" s="53">
        <v>-0.04539787</v>
      </c>
      <c r="C12" s="53">
        <v>0.1845205</v>
      </c>
      <c r="D12" s="53">
        <v>0.1599397</v>
      </c>
      <c r="E12" s="53">
        <v>0.17617</v>
      </c>
      <c r="F12" s="53">
        <v>-0.3443737</v>
      </c>
      <c r="G12" s="53">
        <v>0.07275145</v>
      </c>
    </row>
    <row r="13" spans="1:7" ht="12.75">
      <c r="A13" t="s">
        <v>21</v>
      </c>
      <c r="B13" s="53">
        <v>-0.02226518</v>
      </c>
      <c r="C13" s="53">
        <v>-0.1357829</v>
      </c>
      <c r="D13" s="53">
        <v>0.01507844</v>
      </c>
      <c r="E13" s="53">
        <v>0.02327457</v>
      </c>
      <c r="F13" s="53">
        <v>-0.008756118</v>
      </c>
      <c r="G13" s="53">
        <v>-0.02783959</v>
      </c>
    </row>
    <row r="14" spans="1:7" ht="12.75">
      <c r="A14" t="s">
        <v>22</v>
      </c>
      <c r="B14" s="53">
        <v>-0.04347949</v>
      </c>
      <c r="C14" s="53">
        <v>0.07861015</v>
      </c>
      <c r="D14" s="53">
        <v>0.142182</v>
      </c>
      <c r="E14" s="53">
        <v>0.1201441</v>
      </c>
      <c r="F14" s="53">
        <v>0.1750727</v>
      </c>
      <c r="G14" s="53">
        <v>0.09913097</v>
      </c>
    </row>
    <row r="15" spans="1:7" ht="12.75">
      <c r="A15" t="s">
        <v>23</v>
      </c>
      <c r="B15" s="53">
        <v>-0.2478952</v>
      </c>
      <c r="C15" s="53">
        <v>0.03185585</v>
      </c>
      <c r="D15" s="53">
        <v>-0.0002981592</v>
      </c>
      <c r="E15" s="53">
        <v>0.04646465</v>
      </c>
      <c r="F15" s="53">
        <v>-0.3442608</v>
      </c>
      <c r="G15" s="53">
        <v>-0.06301618</v>
      </c>
    </row>
    <row r="16" spans="1:7" ht="12.75">
      <c r="A16" t="s">
        <v>24</v>
      </c>
      <c r="B16" s="53">
        <v>-0.01232382</v>
      </c>
      <c r="C16" s="53">
        <v>-0.01861542</v>
      </c>
      <c r="D16" s="53">
        <v>0.05027261</v>
      </c>
      <c r="E16" s="53">
        <v>-0.04353043</v>
      </c>
      <c r="F16" s="53">
        <v>-0.0604531</v>
      </c>
      <c r="G16" s="53">
        <v>-0.01271336</v>
      </c>
    </row>
    <row r="17" spans="1:7" ht="12.75">
      <c r="A17" t="s">
        <v>25</v>
      </c>
      <c r="B17" s="53">
        <v>-0.01161345</v>
      </c>
      <c r="C17" s="53">
        <v>-0.007602564</v>
      </c>
      <c r="D17" s="53">
        <v>-0.02011422</v>
      </c>
      <c r="E17" s="53">
        <v>-0.01673819</v>
      </c>
      <c r="F17" s="53">
        <v>-0.005853121</v>
      </c>
      <c r="G17" s="53">
        <v>-0.01315723</v>
      </c>
    </row>
    <row r="18" spans="1:7" ht="12.75">
      <c r="A18" t="s">
        <v>26</v>
      </c>
      <c r="B18" s="53">
        <v>-0.006853595</v>
      </c>
      <c r="C18" s="53">
        <v>0.02034431</v>
      </c>
      <c r="D18" s="53">
        <v>-0.01098682</v>
      </c>
      <c r="E18" s="53">
        <v>0.01457544</v>
      </c>
      <c r="F18" s="53">
        <v>-0.03008749</v>
      </c>
      <c r="G18" s="53">
        <v>0.0007521879</v>
      </c>
    </row>
    <row r="19" spans="1:7" ht="12.75">
      <c r="A19" t="s">
        <v>27</v>
      </c>
      <c r="B19" s="53">
        <v>-0.1988689</v>
      </c>
      <c r="C19" s="53">
        <v>-0.1948669</v>
      </c>
      <c r="D19" s="53">
        <v>-0.1826235</v>
      </c>
      <c r="E19" s="53">
        <v>-0.176597</v>
      </c>
      <c r="F19" s="53">
        <v>-0.1352713</v>
      </c>
      <c r="G19" s="53">
        <v>-0.180147</v>
      </c>
    </row>
    <row r="20" spans="1:7" ht="12.75">
      <c r="A20" t="s">
        <v>28</v>
      </c>
      <c r="B20" s="53">
        <v>-0.0009943221</v>
      </c>
      <c r="C20" s="53">
        <v>-0.006453096</v>
      </c>
      <c r="D20" s="53">
        <v>-0.008146109</v>
      </c>
      <c r="E20" s="53">
        <v>-0.01818272</v>
      </c>
      <c r="F20" s="53">
        <v>-0.01011688</v>
      </c>
      <c r="G20" s="53">
        <v>-0.009383119</v>
      </c>
    </row>
    <row r="21" spans="1:7" ht="12.75">
      <c r="A21" t="s">
        <v>29</v>
      </c>
      <c r="B21" s="53">
        <v>-8.805936</v>
      </c>
      <c r="C21" s="53">
        <v>127.9333</v>
      </c>
      <c r="D21" s="53">
        <v>-14.02332</v>
      </c>
      <c r="E21" s="53">
        <v>-47.38689</v>
      </c>
      <c r="F21" s="53">
        <v>-110.4283</v>
      </c>
      <c r="G21" s="53">
        <v>0.003181678</v>
      </c>
    </row>
    <row r="22" spans="1:7" ht="12.75">
      <c r="A22" t="s">
        <v>30</v>
      </c>
      <c r="B22" s="53">
        <v>-0.6118864</v>
      </c>
      <c r="C22" s="53">
        <v>-23.0879</v>
      </c>
      <c r="D22" s="53">
        <v>-22.78391</v>
      </c>
      <c r="E22" s="53">
        <v>26.09875</v>
      </c>
      <c r="F22" s="53">
        <v>35.97433</v>
      </c>
      <c r="G22" s="53">
        <v>0</v>
      </c>
    </row>
    <row r="23" spans="1:7" ht="12.75">
      <c r="A23" t="s">
        <v>31</v>
      </c>
      <c r="B23" s="53">
        <v>-1.755498</v>
      </c>
      <c r="C23" s="53">
        <v>-0.3076916</v>
      </c>
      <c r="D23" s="53">
        <v>-0.3268524</v>
      </c>
      <c r="E23" s="53">
        <v>0.07270195</v>
      </c>
      <c r="F23" s="53">
        <v>8.121684</v>
      </c>
      <c r="G23" s="53">
        <v>0.6953124</v>
      </c>
    </row>
    <row r="24" spans="1:7" ht="12.75">
      <c r="A24" t="s">
        <v>32</v>
      </c>
      <c r="B24" s="53">
        <v>-3.709125</v>
      </c>
      <c r="C24" s="53">
        <v>-3.349117</v>
      </c>
      <c r="D24" s="53">
        <v>-3.751876</v>
      </c>
      <c r="E24" s="53">
        <v>-6.136649</v>
      </c>
      <c r="F24" s="53">
        <v>-2.619167</v>
      </c>
      <c r="G24" s="53">
        <v>-4.071401</v>
      </c>
    </row>
    <row r="25" spans="1:7" ht="12.75">
      <c r="A25" t="s">
        <v>33</v>
      </c>
      <c r="B25" s="53">
        <v>-0.5592699</v>
      </c>
      <c r="C25" s="53">
        <v>0.4702879</v>
      </c>
      <c r="D25" s="53">
        <v>-0.2625062</v>
      </c>
      <c r="E25" s="53">
        <v>-0.3327386</v>
      </c>
      <c r="F25" s="53">
        <v>-2.152175</v>
      </c>
      <c r="G25" s="53">
        <v>-0.3981729</v>
      </c>
    </row>
    <row r="26" spans="1:7" ht="12.75">
      <c r="A26" t="s">
        <v>34</v>
      </c>
      <c r="B26" s="53">
        <v>0.4297748</v>
      </c>
      <c r="C26" s="53">
        <v>0.2392642</v>
      </c>
      <c r="D26" s="53">
        <v>0.1234897</v>
      </c>
      <c r="E26" s="53">
        <v>0.09299065</v>
      </c>
      <c r="F26" s="53">
        <v>2.514078</v>
      </c>
      <c r="G26" s="53">
        <v>0.5075232</v>
      </c>
    </row>
    <row r="27" spans="1:7" ht="12.75">
      <c r="A27" t="s">
        <v>35</v>
      </c>
      <c r="B27" s="53">
        <v>0.1014225</v>
      </c>
      <c r="C27" s="53">
        <v>-0.08631844</v>
      </c>
      <c r="D27" s="53">
        <v>0.2128438</v>
      </c>
      <c r="E27" s="53">
        <v>0.09224041</v>
      </c>
      <c r="F27" s="53">
        <v>0.4500313</v>
      </c>
      <c r="G27" s="53">
        <v>0.1273693</v>
      </c>
    </row>
    <row r="28" spans="1:7" ht="12.75">
      <c r="A28" t="s">
        <v>36</v>
      </c>
      <c r="B28" s="53">
        <v>-0.3793268</v>
      </c>
      <c r="C28" s="53">
        <v>-0.2959778</v>
      </c>
      <c r="D28" s="53">
        <v>-0.3082782</v>
      </c>
      <c r="E28" s="53">
        <v>-0.1067195</v>
      </c>
      <c r="F28" s="53">
        <v>-0.2501634</v>
      </c>
      <c r="G28" s="53">
        <v>-0.2593256</v>
      </c>
    </row>
    <row r="29" spans="1:7" ht="12.75">
      <c r="A29" t="s">
        <v>37</v>
      </c>
      <c r="B29" s="53">
        <v>-0.00311732</v>
      </c>
      <c r="C29" s="53">
        <v>0.06484884</v>
      </c>
      <c r="D29" s="53">
        <v>-0.07598458</v>
      </c>
      <c r="E29" s="53">
        <v>-0.1261209</v>
      </c>
      <c r="F29" s="53">
        <v>0.04040724</v>
      </c>
      <c r="G29" s="53">
        <v>-0.02807474</v>
      </c>
    </row>
    <row r="30" spans="1:7" ht="12.75">
      <c r="A30" t="s">
        <v>38</v>
      </c>
      <c r="B30" s="53">
        <v>0.1453659</v>
      </c>
      <c r="C30" s="53">
        <v>0.0614697</v>
      </c>
      <c r="D30" s="53">
        <v>0.01813699</v>
      </c>
      <c r="E30" s="53">
        <v>-0.02948098</v>
      </c>
      <c r="F30" s="53">
        <v>0.2006464</v>
      </c>
      <c r="G30" s="53">
        <v>0.05986403</v>
      </c>
    </row>
    <row r="31" spans="1:7" ht="12.75">
      <c r="A31" t="s">
        <v>39</v>
      </c>
      <c r="B31" s="53">
        <v>-0.01225064</v>
      </c>
      <c r="C31" s="53">
        <v>-0.01485144</v>
      </c>
      <c r="D31" s="53">
        <v>-0.008672376</v>
      </c>
      <c r="E31" s="53">
        <v>0.03043556</v>
      </c>
      <c r="F31" s="53">
        <v>0.01147821</v>
      </c>
      <c r="G31" s="53">
        <v>0.001423852</v>
      </c>
    </row>
    <row r="32" spans="1:7" ht="12.75">
      <c r="A32" t="s">
        <v>40</v>
      </c>
      <c r="B32" s="53">
        <v>-0.01572118</v>
      </c>
      <c r="C32" s="53">
        <v>-0.003516054</v>
      </c>
      <c r="D32" s="53">
        <v>-0.005832054</v>
      </c>
      <c r="E32" s="53">
        <v>0.005587476</v>
      </c>
      <c r="F32" s="53">
        <v>-0.009027793</v>
      </c>
      <c r="G32" s="53">
        <v>-0.004382973</v>
      </c>
    </row>
    <row r="33" spans="1:7" ht="12.75">
      <c r="A33" t="s">
        <v>41</v>
      </c>
      <c r="B33" s="53">
        <v>0.07109224</v>
      </c>
      <c r="C33" s="53">
        <v>0.03732198</v>
      </c>
      <c r="D33" s="53">
        <v>0.06989251</v>
      </c>
      <c r="E33" s="53">
        <v>0.06936862</v>
      </c>
      <c r="F33" s="53">
        <v>0.04440516</v>
      </c>
      <c r="G33" s="53">
        <v>0.05869686</v>
      </c>
    </row>
    <row r="34" spans="1:7" ht="12.75">
      <c r="A34" t="s">
        <v>42</v>
      </c>
      <c r="B34" s="53">
        <v>0.008183499</v>
      </c>
      <c r="C34" s="53">
        <v>0.002260044</v>
      </c>
      <c r="D34" s="53">
        <v>0.003700673</v>
      </c>
      <c r="E34" s="53">
        <v>0.009594662</v>
      </c>
      <c r="F34" s="53">
        <v>-0.03032023</v>
      </c>
      <c r="G34" s="53">
        <v>0.000872618</v>
      </c>
    </row>
    <row r="35" spans="1:7" ht="12.75">
      <c r="A35" t="s">
        <v>43</v>
      </c>
      <c r="B35" s="53">
        <v>-0.002716387</v>
      </c>
      <c r="C35" s="53">
        <v>0.001555798</v>
      </c>
      <c r="D35" s="53">
        <v>-0.002013477</v>
      </c>
      <c r="E35" s="53">
        <v>-0.0005735066</v>
      </c>
      <c r="F35" s="53">
        <v>0.000289482</v>
      </c>
      <c r="G35" s="53">
        <v>-0.0006022306</v>
      </c>
    </row>
    <row r="36" spans="1:6" ht="12.75">
      <c r="A36" t="s">
        <v>44</v>
      </c>
      <c r="B36" s="53">
        <v>19.53125</v>
      </c>
      <c r="C36" s="53">
        <v>19.5282</v>
      </c>
      <c r="D36" s="53">
        <v>19.54041</v>
      </c>
      <c r="E36" s="53">
        <v>19.54041</v>
      </c>
      <c r="F36" s="53">
        <v>19.55261</v>
      </c>
    </row>
    <row r="37" spans="1:6" ht="12.75">
      <c r="A37" t="s">
        <v>45</v>
      </c>
      <c r="B37" s="53">
        <v>-0.1505534</v>
      </c>
      <c r="C37" s="53">
        <v>-0.08036296</v>
      </c>
      <c r="D37" s="53">
        <v>-0.03306071</v>
      </c>
      <c r="E37" s="53">
        <v>-0.01220703</v>
      </c>
      <c r="F37" s="53">
        <v>0.01169841</v>
      </c>
    </row>
    <row r="38" spans="1:7" ht="12.75">
      <c r="A38" t="s">
        <v>54</v>
      </c>
      <c r="B38" s="53">
        <v>-7.182255E-05</v>
      </c>
      <c r="C38" s="53">
        <v>0.0001227693</v>
      </c>
      <c r="D38" s="53">
        <v>-4.932074E-05</v>
      </c>
      <c r="E38" s="53">
        <v>5.508069E-05</v>
      </c>
      <c r="F38" s="53">
        <v>-0.0001521518</v>
      </c>
      <c r="G38" s="53">
        <v>2.35024E-05</v>
      </c>
    </row>
    <row r="39" spans="1:7" ht="12.75">
      <c r="A39" t="s">
        <v>55</v>
      </c>
      <c r="B39" s="53">
        <v>1.49657E-05</v>
      </c>
      <c r="C39" s="53">
        <v>-0.0002172031</v>
      </c>
      <c r="D39" s="53">
        <v>2.372728E-05</v>
      </c>
      <c r="E39" s="53">
        <v>8.041396E-05</v>
      </c>
      <c r="F39" s="53">
        <v>0.0001882755</v>
      </c>
      <c r="G39" s="53">
        <v>0.0006166455</v>
      </c>
    </row>
    <row r="40" spans="2:5" ht="12.75">
      <c r="B40" t="s">
        <v>46</v>
      </c>
      <c r="C40">
        <v>-0.003758</v>
      </c>
      <c r="D40" t="s">
        <v>47</v>
      </c>
      <c r="E40">
        <v>3.116165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-7.182254973061401E-05</v>
      </c>
      <c r="C50">
        <f>-0.017/(C7*C7+C22*C22)*(C21*C22+C6*C7)</f>
        <v>0.00012276928448724808</v>
      </c>
      <c r="D50">
        <f>-0.017/(D7*D7+D22*D22)*(D21*D22+D6*D7)</f>
        <v>-4.9320740003138535E-05</v>
      </c>
      <c r="E50">
        <f>-0.017/(E7*E7+E22*E22)*(E21*E22+E6*E7)</f>
        <v>5.508068538201828E-05</v>
      </c>
      <c r="F50">
        <f>-0.017/(F7*F7+F22*F22)*(F21*F22+F6*F7)</f>
        <v>-0.0001521517736261995</v>
      </c>
      <c r="G50">
        <f>(B50*B$4+C50*C$4+D50*D$4+E50*E$4+F50*F$4)/SUM(B$4:F$4)</f>
        <v>2.4622138247803514E-07</v>
      </c>
    </row>
    <row r="51" spans="1:7" ht="12.75">
      <c r="A51" t="s">
        <v>58</v>
      </c>
      <c r="B51">
        <f>-0.017/(B7*B7+B22*B22)*(B21*B7-B6*B22)</f>
        <v>1.4965696475860654E-05</v>
      </c>
      <c r="C51">
        <f>-0.017/(C7*C7+C22*C22)*(C21*C7-C6*C22)</f>
        <v>-0.00021720316150366872</v>
      </c>
      <c r="D51">
        <f>-0.017/(D7*D7+D22*D22)*(D21*D7-D6*D22)</f>
        <v>2.3727272069863517E-05</v>
      </c>
      <c r="E51">
        <f>-0.017/(E7*E7+E22*E22)*(E21*E7-E6*E22)</f>
        <v>8.041395929623861E-05</v>
      </c>
      <c r="F51">
        <f>-0.017/(F7*F7+F22*F22)*(F21*F7-F6*F22)</f>
        <v>0.0001882754658114514</v>
      </c>
      <c r="G51">
        <f>(B51*B$4+C51*C$4+D51*D$4+E51*E$4+F51*F$4)/SUM(B$4:F$4)</f>
        <v>7.711701282946278E-08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10000.008420125027</v>
      </c>
      <c r="C62">
        <f>C7+(2/0.017)*(C8*C50-C23*C51)</f>
        <v>9999.988501601621</v>
      </c>
      <c r="D62">
        <f>D7+(2/0.017)*(D8*D50-D23*D51)</f>
        <v>10000.023497209902</v>
      </c>
      <c r="E62">
        <f>E7+(2/0.017)*(E8*E50-E23*E51)</f>
        <v>9999.984339648901</v>
      </c>
      <c r="F62">
        <f>F7+(2/0.017)*(F8*F50-F23*F51)</f>
        <v>9999.886558295673</v>
      </c>
    </row>
    <row r="63" spans="1:6" ht="12.75">
      <c r="A63" t="s">
        <v>66</v>
      </c>
      <c r="B63">
        <f>B8+(3/0.017)*(B9*B50-B24*B51)</f>
        <v>-0.6350124698325522</v>
      </c>
      <c r="C63">
        <f>C8+(3/0.017)*(C9*C50-C24*C51)</f>
        <v>-0.38570092240076026</v>
      </c>
      <c r="D63">
        <f>D8+(3/0.017)*(D9*D50-D24*D51)</f>
        <v>-3.8749751103792045</v>
      </c>
      <c r="E63">
        <f>E8+(3/0.017)*(E9*E50-E24*E51)</f>
        <v>-2.2298829593684695</v>
      </c>
      <c r="F63">
        <f>F8+(3/0.017)*(F9*F50-F24*F51)</f>
        <v>-3.5545418621400873</v>
      </c>
    </row>
    <row r="64" spans="1:6" ht="12.75">
      <c r="A64" t="s">
        <v>67</v>
      </c>
      <c r="B64">
        <f>B9+(4/0.017)*(B10*B50-B25*B51)</f>
        <v>1.109615528475403</v>
      </c>
      <c r="C64">
        <f>C9+(4/0.017)*(C10*C50-C25*C51)</f>
        <v>-0.22171125872577926</v>
      </c>
      <c r="D64">
        <f>D9+(4/0.017)*(D10*D50-D25*D51)</f>
        <v>-0.2042491582414152</v>
      </c>
      <c r="E64">
        <f>E9+(4/0.017)*(E10*E50-E25*E51)</f>
        <v>-0.6351188364248368</v>
      </c>
      <c r="F64">
        <f>F9+(4/0.017)*(F10*F50-F25*F51)</f>
        <v>-2.617900197854055</v>
      </c>
    </row>
    <row r="65" spans="1:6" ht="12.75">
      <c r="A65" t="s">
        <v>68</v>
      </c>
      <c r="B65">
        <f>B10+(5/0.017)*(B11*B50-B26*B51)</f>
        <v>0.19714950899414535</v>
      </c>
      <c r="C65">
        <f>C10+(5/0.017)*(C11*C50-C26*C51)</f>
        <v>0.6197205594248825</v>
      </c>
      <c r="D65">
        <f>D10+(5/0.017)*(D11*D50-D26*D51)</f>
        <v>1.7097479794526043</v>
      </c>
      <c r="E65">
        <f>E10+(5/0.017)*(E11*E50-E26*E51)</f>
        <v>1.4972334282578272</v>
      </c>
      <c r="F65">
        <f>F10+(5/0.017)*(F11*F50-F26*F51)</f>
        <v>1.209052306664676</v>
      </c>
    </row>
    <row r="66" spans="1:6" ht="12.75">
      <c r="A66" t="s">
        <v>69</v>
      </c>
      <c r="B66">
        <f>B11+(6/0.017)*(B12*B50-B27*B51)</f>
        <v>4.889206082032323</v>
      </c>
      <c r="C66">
        <f>C11+(6/0.017)*(C12*C50-C27*C51)</f>
        <v>4.592030168833235</v>
      </c>
      <c r="D66">
        <f>D11+(6/0.017)*(D12*D50-D27*D51)</f>
        <v>3.768000453960872</v>
      </c>
      <c r="E66">
        <f>E11+(6/0.017)*(E12*E50-E27*E51)</f>
        <v>4.029013875683015</v>
      </c>
      <c r="F66">
        <f>F11+(6/0.017)*(F12*F50-F27*F51)</f>
        <v>15.012218429391053</v>
      </c>
    </row>
    <row r="67" spans="1:6" ht="12.75">
      <c r="A67" t="s">
        <v>70</v>
      </c>
      <c r="B67">
        <f>B12+(7/0.017)*(B13*B50-B28*B51)</f>
        <v>-0.04240185692574153</v>
      </c>
      <c r="C67">
        <f>C12+(7/0.017)*(C13*C50-C28*C51)</f>
        <v>0.15118514802267477</v>
      </c>
      <c r="D67">
        <f>D12+(7/0.017)*(D13*D50-D28*D51)</f>
        <v>0.16264537331411788</v>
      </c>
      <c r="E67">
        <f>E12+(7/0.017)*(E13*E50-E28*E51)</f>
        <v>0.1802315304456945</v>
      </c>
      <c r="F67">
        <f>F12+(7/0.017)*(F13*F50-F28*F51)</f>
        <v>-0.32443115724504135</v>
      </c>
    </row>
    <row r="68" spans="1:6" ht="12.75">
      <c r="A68" t="s">
        <v>71</v>
      </c>
      <c r="B68">
        <f>B13+(8/0.017)*(B14*B50-B29*B51)</f>
        <v>-0.020773669083423593</v>
      </c>
      <c r="C68">
        <f>C13+(8/0.017)*(C14*C50-C29*C51)</f>
        <v>-0.12461288355916197</v>
      </c>
      <c r="D68">
        <f>D13+(8/0.017)*(D14*D50-D29*D51)</f>
        <v>0.012626856634187326</v>
      </c>
      <c r="E68">
        <f>E13+(8/0.017)*(E14*E50-E29*E51)</f>
        <v>0.031161393666640343</v>
      </c>
      <c r="F68">
        <f>F13+(8/0.017)*(F14*F50-F29*F51)</f>
        <v>-0.024871559765497715</v>
      </c>
    </row>
    <row r="69" spans="1:6" ht="12.75">
      <c r="A69" t="s">
        <v>72</v>
      </c>
      <c r="B69">
        <f>B14+(9/0.017)*(B15*B50-B30*B51)</f>
        <v>-0.035205332909778723</v>
      </c>
      <c r="C69">
        <f>C14+(9/0.017)*(C15*C50-C30*C51)</f>
        <v>0.08774903222301392</v>
      </c>
      <c r="D69">
        <f>D14+(9/0.017)*(D15*D50-D30*D51)</f>
        <v>0.14196195748383053</v>
      </c>
      <c r="E69">
        <f>E14+(9/0.017)*(E15*E50-E30*E51)</f>
        <v>0.12275409316728939</v>
      </c>
      <c r="F69">
        <f>F14+(9/0.017)*(F15*F50-F30*F51)</f>
        <v>0.18280375129289717</v>
      </c>
    </row>
    <row r="70" spans="1:6" ht="12.75">
      <c r="A70" t="s">
        <v>73</v>
      </c>
      <c r="B70">
        <f>B15+(10/0.017)*(B16*B50-B31*B51)</f>
        <v>-0.24726668968547286</v>
      </c>
      <c r="C70">
        <f>C15+(10/0.017)*(C16*C50-C31*C51)</f>
        <v>0.02861397852075785</v>
      </c>
      <c r="D70">
        <f>D15+(10/0.017)*(D16*D50-D31*D51)</f>
        <v>-0.0016356359660264868</v>
      </c>
      <c r="E70">
        <f>E15+(10/0.017)*(E16*E50-E31*E51)</f>
        <v>0.043614573645663415</v>
      </c>
      <c r="F70">
        <f>F15+(10/0.017)*(F16*F50-F31*F51)</f>
        <v>-0.34012139938131153</v>
      </c>
    </row>
    <row r="71" spans="1:6" ht="12.75">
      <c r="A71" t="s">
        <v>74</v>
      </c>
      <c r="B71">
        <f>B16+(11/0.017)*(B17*B50-B32*B51)</f>
        <v>-0.01163186435404676</v>
      </c>
      <c r="C71">
        <f>C16+(11/0.017)*(C17*C50-C32*C51)</f>
        <v>-0.019713517250648675</v>
      </c>
      <c r="D71">
        <f>D16+(11/0.017)*(D17*D50-D32*D51)</f>
        <v>0.051004062730392395</v>
      </c>
      <c r="E71">
        <f>E16+(11/0.017)*(E17*E50-E32*E51)</f>
        <v>-0.04441771720551522</v>
      </c>
      <c r="F71">
        <f>F16+(11/0.017)*(F17*F50-F32*F51)</f>
        <v>-0.05877703991700269</v>
      </c>
    </row>
    <row r="72" spans="1:6" ht="12.75">
      <c r="A72" t="s">
        <v>75</v>
      </c>
      <c r="B72">
        <f>B17+(12/0.017)*(B18*B50-B33*B51)</f>
        <v>-0.012017004506758626</v>
      </c>
      <c r="C72">
        <f>C17+(12/0.017)*(C18*C50-C33*C51)</f>
        <v>-0.00011731098941402968</v>
      </c>
      <c r="D72">
        <f>D17+(12/0.017)*(D18*D50-D33*D51)</f>
        <v>-0.020902323887812498</v>
      </c>
      <c r="E72">
        <f>E17+(12/0.017)*(E18*E50-E33*E51)</f>
        <v>-0.020109046583650654</v>
      </c>
      <c r="F72">
        <f>F17+(12/0.017)*(F18*F50-F33*F51)</f>
        <v>-0.00852314727009752</v>
      </c>
    </row>
    <row r="73" spans="1:6" ht="12.75">
      <c r="A73" t="s">
        <v>76</v>
      </c>
      <c r="B73">
        <f>B18+(13/0.017)*(B19*B50-B34*B51)</f>
        <v>0.003975251827865524</v>
      </c>
      <c r="C73">
        <f>C18+(13/0.017)*(C19*C50-C34*C51)</f>
        <v>0.0024251243907623884</v>
      </c>
      <c r="D73">
        <f>D18+(13/0.017)*(D19*D50-D34*D51)</f>
        <v>-0.004166164074761327</v>
      </c>
      <c r="E73">
        <f>E18+(13/0.017)*(E19*E50-E34*E51)</f>
        <v>0.006547076986636069</v>
      </c>
      <c r="F73">
        <f>F18+(13/0.017)*(F19*F50-F34*F51)</f>
        <v>-0.009983124861631363</v>
      </c>
    </row>
    <row r="74" spans="1:6" ht="12.75">
      <c r="A74" t="s">
        <v>77</v>
      </c>
      <c r="B74">
        <f>B19+(14/0.017)*(B20*B50-B35*B51)</f>
        <v>-0.19877660922320006</v>
      </c>
      <c r="C74">
        <f>C19+(14/0.017)*(C20*C50-C35*C51)</f>
        <v>-0.19524104401655354</v>
      </c>
      <c r="D74">
        <f>D19+(14/0.017)*(D20*D50-D35*D51)</f>
        <v>-0.18225328528420218</v>
      </c>
      <c r="E74">
        <f>E19+(14/0.017)*(E20*E50-E35*E51)</f>
        <v>-0.17738379896508774</v>
      </c>
      <c r="F74">
        <f>F19+(14/0.017)*(F20*F50-F35*F51)</f>
        <v>-0.1340485244540958</v>
      </c>
    </row>
    <row r="75" spans="1:6" ht="12.75">
      <c r="A75" t="s">
        <v>78</v>
      </c>
      <c r="B75" s="53">
        <f>B20</f>
        <v>-0.0009943221</v>
      </c>
      <c r="C75" s="53">
        <f>C20</f>
        <v>-0.006453096</v>
      </c>
      <c r="D75" s="53">
        <f>D20</f>
        <v>-0.008146109</v>
      </c>
      <c r="E75" s="53">
        <f>E20</f>
        <v>-0.01818272</v>
      </c>
      <c r="F75" s="53">
        <f>F20</f>
        <v>-0.01011688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-0.5981634107297101</v>
      </c>
      <c r="C82">
        <f>C22+(2/0.017)*(C8*C51+C23*C50)</f>
        <v>-23.08591157337497</v>
      </c>
      <c r="D82">
        <f>D22+(2/0.017)*(D8*D51+D23*D50)</f>
        <v>-22.792878586783047</v>
      </c>
      <c r="E82">
        <f>E22+(2/0.017)*(E8*E51+E23*E50)</f>
        <v>26.077362225784555</v>
      </c>
      <c r="F82">
        <f>F22+(2/0.017)*(F8*F51+F23*F50)</f>
        <v>35.74671868131542</v>
      </c>
    </row>
    <row r="83" spans="1:6" ht="12.75">
      <c r="A83" t="s">
        <v>81</v>
      </c>
      <c r="B83">
        <f>B23+(3/0.017)*(B9*B51+B24*B50)</f>
        <v>-1.7055476526438424</v>
      </c>
      <c r="C83">
        <f>C23+(3/0.017)*(C9*C51+C24*C50)</f>
        <v>-0.3703456278525807</v>
      </c>
      <c r="D83">
        <f>D23+(3/0.017)*(D9*D51+D24*D50)</f>
        <v>-0.2949729280899522</v>
      </c>
      <c r="E83">
        <f>E23+(3/0.017)*(E9*E51+E24*E50)</f>
        <v>0.0036870942279778746</v>
      </c>
      <c r="F83">
        <f>F23+(3/0.017)*(F9*F51+F24*F50)</f>
        <v>8.10426520124292</v>
      </c>
    </row>
    <row r="84" spans="1:6" ht="12.75">
      <c r="A84" t="s">
        <v>82</v>
      </c>
      <c r="B84">
        <f>B24+(4/0.017)*(B10*B51+B25*B50)</f>
        <v>-3.698609127544789</v>
      </c>
      <c r="C84">
        <f>C24+(4/0.017)*(C10*C51+C25*C50)</f>
        <v>-3.357950967548675</v>
      </c>
      <c r="D84">
        <f>D24+(4/0.017)*(D10*D51+D25*D50)</f>
        <v>-3.738973980263797</v>
      </c>
      <c r="E84">
        <f>E24+(4/0.017)*(E10*E51+E25*E50)</f>
        <v>-6.113825418839381</v>
      </c>
      <c r="F84">
        <f>F24+(4/0.017)*(F10*F51+F25*F50)</f>
        <v>-2.4526060998845653</v>
      </c>
    </row>
    <row r="85" spans="1:6" ht="12.75">
      <c r="A85" t="s">
        <v>83</v>
      </c>
      <c r="B85">
        <f>B25+(5/0.017)*(B11*B51+B26*B50)</f>
        <v>-0.5468305920133354</v>
      </c>
      <c r="C85">
        <f>C25+(5/0.017)*(C11*C51+C26*C50)</f>
        <v>0.18566147849243347</v>
      </c>
      <c r="D85">
        <f>D25+(5/0.017)*(D11*D51+D26*D50)</f>
        <v>-0.23797028228705203</v>
      </c>
      <c r="E85">
        <f>E25+(5/0.017)*(E11*E51+E26*E50)</f>
        <v>-0.23596034633207563</v>
      </c>
      <c r="F85">
        <f>F25+(5/0.017)*(F11*F51+F26*F50)</f>
        <v>-1.4327457324428567</v>
      </c>
    </row>
    <row r="86" spans="1:6" ht="12.75">
      <c r="A86" t="s">
        <v>84</v>
      </c>
      <c r="B86">
        <f>B26+(6/0.017)*(B12*B51+B27*B50)</f>
        <v>0.4269640353083093</v>
      </c>
      <c r="C86">
        <f>C26+(6/0.017)*(C12*C51+C27*C50)</f>
        <v>0.22137866267796713</v>
      </c>
      <c r="D86">
        <f>D26+(6/0.017)*(D12*D51+D27*D50)</f>
        <v>0.12112404790197376</v>
      </c>
      <c r="E86">
        <f>E26+(6/0.017)*(E12*E51+E27*E50)</f>
        <v>0.09978377666303649</v>
      </c>
      <c r="F86">
        <f>F26+(6/0.017)*(F12*F51+F27*F50)</f>
        <v>2.4670273484954057</v>
      </c>
    </row>
    <row r="87" spans="1:6" ht="12.75">
      <c r="A87" t="s">
        <v>85</v>
      </c>
      <c r="B87">
        <f>B27+(7/0.017)*(B13*B51+B28*B50)</f>
        <v>0.1125035016599447</v>
      </c>
      <c r="C87">
        <f>C27+(7/0.017)*(C13*C51+C28*C50)</f>
        <v>-0.08913676664728312</v>
      </c>
      <c r="D87">
        <f>D27+(7/0.017)*(D13*D51+D28*D50)</f>
        <v>0.2192517973172784</v>
      </c>
      <c r="E87">
        <f>E27+(7/0.017)*(E13*E51+E28*E50)</f>
        <v>0.09059064057923165</v>
      </c>
      <c r="F87">
        <f>F27+(7/0.017)*(F13*F51+F28*F50)</f>
        <v>0.46502539998108666</v>
      </c>
    </row>
    <row r="88" spans="1:6" ht="12.75">
      <c r="A88" t="s">
        <v>86</v>
      </c>
      <c r="B88">
        <f>B28+(8/0.017)*(B14*B51+B29*B50)</f>
        <v>-0.3795276503433125</v>
      </c>
      <c r="C88">
        <f>C28+(8/0.017)*(C14*C51+C29*C50)</f>
        <v>-0.3002662364327763</v>
      </c>
      <c r="D88">
        <f>D28+(8/0.017)*(D14*D51+D29*D50)</f>
        <v>-0.30492704390029884</v>
      </c>
      <c r="E88">
        <f>E28+(8/0.017)*(E14*E51+E29*E50)</f>
        <v>-0.10544211780984176</v>
      </c>
      <c r="F88">
        <f>F28+(8/0.017)*(F14*F51+F29*F50)</f>
        <v>-0.23754511251292754</v>
      </c>
    </row>
    <row r="89" spans="1:6" ht="12.75">
      <c r="A89" t="s">
        <v>87</v>
      </c>
      <c r="B89">
        <f>B29+(9/0.017)*(B15*B51+B30*B50)</f>
        <v>-0.010608747360363182</v>
      </c>
      <c r="C89">
        <f>C29+(9/0.017)*(C15*C51+C30*C50)</f>
        <v>0.06518099281107838</v>
      </c>
      <c r="D89">
        <f>D29+(9/0.017)*(D15*D51+D30*D50)</f>
        <v>-0.07646189990907014</v>
      </c>
      <c r="E89">
        <f>E29+(9/0.017)*(E15*E51+E30*E50)</f>
        <v>-0.12500247852899274</v>
      </c>
      <c r="F89">
        <f>F29+(9/0.017)*(F15*F51+F30*F50)</f>
        <v>-0.01006929605947135</v>
      </c>
    </row>
    <row r="90" spans="1:6" ht="12.75">
      <c r="A90" t="s">
        <v>88</v>
      </c>
      <c r="B90">
        <f>B30+(10/0.017)*(B16*B51+B31*B50)</f>
        <v>0.14577498097122865</v>
      </c>
      <c r="C90">
        <f>C30+(10/0.017)*(C16*C51+C31*C50)</f>
        <v>0.06277559847900785</v>
      </c>
      <c r="D90">
        <f>D30+(10/0.017)*(D16*D51+D31*D50)</f>
        <v>0.019090260527669177</v>
      </c>
      <c r="E90">
        <f>E30+(10/0.017)*(E16*E51+E31*E50)</f>
        <v>-0.030553946306695428</v>
      </c>
      <c r="F90">
        <f>F30+(10/0.017)*(F16*F51+F31*F50)</f>
        <v>0.19292389084011752</v>
      </c>
    </row>
    <row r="91" spans="1:6" ht="12.75">
      <c r="A91" t="s">
        <v>89</v>
      </c>
      <c r="B91">
        <f>B31+(11/0.017)*(B17*B51+B32*B50)</f>
        <v>-0.011632484087588244</v>
      </c>
      <c r="C91">
        <f>C31+(11/0.017)*(C17*C51+C32*C50)</f>
        <v>-0.014062262792477062</v>
      </c>
      <c r="D91">
        <f>D31+(11/0.017)*(D17*D51+D32*D50)</f>
        <v>-0.00879506763913783</v>
      </c>
      <c r="E91">
        <f>E31+(11/0.017)*(E17*E51+E32*E50)</f>
        <v>0.029763769215359503</v>
      </c>
      <c r="F91">
        <f>F31+(11/0.017)*(F17*F51+F32*F50)</f>
        <v>0.011653948351511671</v>
      </c>
    </row>
    <row r="92" spans="1:6" ht="12.75">
      <c r="A92" t="s">
        <v>90</v>
      </c>
      <c r="B92">
        <f>B32+(12/0.017)*(B18*B51+B33*B50)</f>
        <v>-0.0193978351285171</v>
      </c>
      <c r="C92">
        <f>C32+(12/0.017)*(C18*C51+C33*C50)</f>
        <v>-0.003400893296727049</v>
      </c>
      <c r="D92">
        <f>D32+(12/0.017)*(D18*D51+D33*D50)</f>
        <v>-0.008449351116140737</v>
      </c>
      <c r="E92">
        <f>E32+(12/0.017)*(E18*E51+E33*E50)</f>
        <v>0.009111904215874976</v>
      </c>
      <c r="F92">
        <f>F32+(12/0.017)*(F18*F51+F33*F50)</f>
        <v>-0.017795600092001804</v>
      </c>
    </row>
    <row r="93" spans="1:6" ht="12.75">
      <c r="A93" t="s">
        <v>91</v>
      </c>
      <c r="B93">
        <f>B33+(13/0.017)*(B19*B51+B34*B50)</f>
        <v>0.06836685013663407</v>
      </c>
      <c r="C93">
        <f>C33+(13/0.017)*(C19*C51+C34*C50)</f>
        <v>0.06990087526963037</v>
      </c>
      <c r="D93">
        <f>D33+(13/0.017)*(D19*D51+D34*D50)</f>
        <v>0.06643934492809621</v>
      </c>
      <c r="E93">
        <f>E33+(13/0.017)*(E19*E51+E34*E50)</f>
        <v>0.058913267979923675</v>
      </c>
      <c r="F93">
        <f>F33+(13/0.017)*(F19*F51+F34*F50)</f>
        <v>0.028457226281578724</v>
      </c>
    </row>
    <row r="94" spans="1:6" ht="12.75">
      <c r="A94" t="s">
        <v>92</v>
      </c>
      <c r="B94">
        <f>B34+(14/0.017)*(B20*B51+B35*B50)</f>
        <v>0.008331913096885973</v>
      </c>
      <c r="C94">
        <f>C34+(14/0.017)*(C20*C51+C35*C50)</f>
        <v>0.0035716274611380695</v>
      </c>
      <c r="D94">
        <f>D34+(14/0.017)*(D20*D51+D35*D50)</f>
        <v>0.003623278719701029</v>
      </c>
      <c r="E94">
        <f>E34+(14/0.017)*(E20*E51+E35*E50)</f>
        <v>0.008364528411997871</v>
      </c>
      <c r="F94">
        <f>F34+(14/0.017)*(F20*F51+F35*F50)</f>
        <v>-0.031925128642357636</v>
      </c>
    </row>
    <row r="95" spans="1:6" ht="12.75">
      <c r="A95" t="s">
        <v>93</v>
      </c>
      <c r="B95" s="53">
        <f>B35</f>
        <v>-0.002716387</v>
      </c>
      <c r="C95" s="53">
        <f>C35</f>
        <v>0.001555798</v>
      </c>
      <c r="D95" s="53">
        <f>D35</f>
        <v>-0.002013477</v>
      </c>
      <c r="E95" s="53">
        <f>E35</f>
        <v>-0.0005735066</v>
      </c>
      <c r="F95" s="53">
        <f>F35</f>
        <v>0.000289482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-0.6350119351445636</v>
      </c>
      <c r="C103">
        <f>C63*10000/C62</f>
        <v>-0.3857013658955563</v>
      </c>
      <c r="D103">
        <f>D63*10000/D62</f>
        <v>-3.8749660052902457</v>
      </c>
      <c r="E103">
        <f>E63*10000/E62</f>
        <v>-2.2298864514489436</v>
      </c>
      <c r="F103">
        <f>F63*10000/F62</f>
        <v>-3.5545821859262214</v>
      </c>
      <c r="G103">
        <f>AVERAGE(C103:E103)</f>
        <v>-2.1635179408782483</v>
      </c>
      <c r="H103">
        <f>STDEV(C103:E103)</f>
        <v>1.7455788482131267</v>
      </c>
      <c r="I103">
        <f>(B103*B4+C103*C4+D103*D4+E103*E4+F103*F4)/SUM(B4:F4)</f>
        <v>-2.128108209278908</v>
      </c>
      <c r="K103">
        <f>(LN(H103)+LN(H123))/2-LN(K114*K115^3)</f>
        <v>-4.410224534712186</v>
      </c>
    </row>
    <row r="104" spans="1:11" ht="12.75">
      <c r="A104" t="s">
        <v>67</v>
      </c>
      <c r="B104">
        <f>B64*10000/B62</f>
        <v>1.1096145941660416</v>
      </c>
      <c r="C104">
        <f>C64*10000/C62</f>
        <v>-0.2217115136585102</v>
      </c>
      <c r="D104">
        <f>D64*10000/D62</f>
        <v>-0.20424867831400856</v>
      </c>
      <c r="E104">
        <f>E64*10000/E62</f>
        <v>-0.6351198310447912</v>
      </c>
      <c r="F104">
        <f>F64*10000/F62</f>
        <v>-2.6179298960969772</v>
      </c>
      <c r="G104">
        <f>AVERAGE(C104:E104)</f>
        <v>-0.35369334100576993</v>
      </c>
      <c r="H104">
        <f>STDEV(C104:E104)</f>
        <v>0.24387884210470123</v>
      </c>
      <c r="I104">
        <f>(B104*B4+C104*C4+D104*D4+E104*E4+F104*F4)/SUM(B4:F4)</f>
        <v>-0.4445145929600305</v>
      </c>
      <c r="K104">
        <f>(LN(H104)+LN(H124))/2-LN(K114*K115^4)</f>
        <v>-3.792278196251473</v>
      </c>
    </row>
    <row r="105" spans="1:11" ht="12.75">
      <c r="A105" t="s">
        <v>68</v>
      </c>
      <c r="B105">
        <f>B65*10000/B62</f>
        <v>0.19714934299193365</v>
      </c>
      <c r="C105">
        <f>C65*10000/C62</f>
        <v>0.6197212720050894</v>
      </c>
      <c r="D105">
        <f>D65*10000/D62</f>
        <v>1.7097439620313288</v>
      </c>
      <c r="E105">
        <f>E65*10000/E62</f>
        <v>1.4972357729816155</v>
      </c>
      <c r="F105">
        <f>F65*10000/F62</f>
        <v>1.2090660225156997</v>
      </c>
      <c r="G105">
        <f>AVERAGE(C105:E105)</f>
        <v>1.2755670023393446</v>
      </c>
      <c r="H105">
        <f>STDEV(C105:E105)</f>
        <v>0.577832284578797</v>
      </c>
      <c r="I105">
        <f>(B105*B4+C105*C4+D105*D4+E105*E4+F105*F4)/SUM(B4:F4)</f>
        <v>1.1107531432992936</v>
      </c>
      <c r="K105">
        <f>(LN(H105)+LN(H125))/2-LN(K114*K115^5)</f>
        <v>-3.675442198477427</v>
      </c>
    </row>
    <row r="106" spans="1:11" ht="12.75">
      <c r="A106" t="s">
        <v>69</v>
      </c>
      <c r="B106">
        <f>B66*10000/B62</f>
        <v>4.8892019652631395</v>
      </c>
      <c r="C106">
        <f>C66*10000/C62</f>
        <v>4.592035448938531</v>
      </c>
      <c r="D106">
        <f>D66*10000/D62</f>
        <v>3.7679916002319174</v>
      </c>
      <c r="E106">
        <f>E66*10000/E62</f>
        <v>4.029020185270084</v>
      </c>
      <c r="F106">
        <f>F66*10000/F62</f>
        <v>15.012388732487437</v>
      </c>
      <c r="G106">
        <f>AVERAGE(C106:E106)</f>
        <v>4.129682411480178</v>
      </c>
      <c r="H106">
        <f>STDEV(C106:E106)</f>
        <v>0.4211433591866039</v>
      </c>
      <c r="I106">
        <f>(B106*B4+C106*C4+D106*D4+E106*E4+F106*F4)/SUM(B4:F4)</f>
        <v>5.6925347652223</v>
      </c>
      <c r="K106">
        <f>(LN(H106)+LN(H126))/2-LN(K114*K115^6)</f>
        <v>-3.9042613106824486</v>
      </c>
    </row>
    <row r="107" spans="1:11" ht="12.75">
      <c r="A107" t="s">
        <v>70</v>
      </c>
      <c r="B107">
        <f>B67*10000/B62</f>
        <v>-0.042401821222877924</v>
      </c>
      <c r="C107">
        <f>C67*10000/C62</f>
        <v>0.15118532186158076</v>
      </c>
      <c r="D107">
        <f>D67*10000/D62</f>
        <v>0.16264499114376824</v>
      </c>
      <c r="E107">
        <f>E67*10000/E62</f>
        <v>0.1802318126950411</v>
      </c>
      <c r="F107">
        <f>F67*10000/F62</f>
        <v>-0.3244348376891344</v>
      </c>
      <c r="G107">
        <f>AVERAGE(C107:E107)</f>
        <v>0.16468737523346336</v>
      </c>
      <c r="H107">
        <f>STDEV(C107:E107)</f>
        <v>0.014630555594780085</v>
      </c>
      <c r="I107">
        <f>(B107*B4+C107*C4+D107*D4+E107*E4+F107*F4)/SUM(B4:F4)</f>
        <v>0.0694496965696019</v>
      </c>
      <c r="K107">
        <f>(LN(H107)+LN(H127))/2-LN(K114*K115^7)</f>
        <v>-4.558117493530663</v>
      </c>
    </row>
    <row r="108" spans="1:9" ht="12.75">
      <c r="A108" t="s">
        <v>71</v>
      </c>
      <c r="B108">
        <f>B68*10000/B62</f>
        <v>-0.020773651591749227</v>
      </c>
      <c r="C108">
        <f>C68*10000/C62</f>
        <v>-0.12461302684418454</v>
      </c>
      <c r="D108">
        <f>D68*10000/D62</f>
        <v>0.012626826964666969</v>
      </c>
      <c r="E108">
        <f>E68*10000/E62</f>
        <v>0.03116144246655332</v>
      </c>
      <c r="F108">
        <f>F68*10000/F62</f>
        <v>-0.024871841915911384</v>
      </c>
      <c r="G108">
        <f>AVERAGE(C108:E108)</f>
        <v>-0.02694158580432142</v>
      </c>
      <c r="H108">
        <f>STDEV(C108:E108)</f>
        <v>0.08509210180183166</v>
      </c>
      <c r="I108">
        <f>(B108*B4+C108*C4+D108*D4+E108*E4+F108*F4)/SUM(B4:F4)</f>
        <v>-0.025782569175780083</v>
      </c>
    </row>
    <row r="109" spans="1:9" ht="12.75">
      <c r="A109" t="s">
        <v>72</v>
      </c>
      <c r="B109">
        <f>B69*10000/B62</f>
        <v>-0.03520530326647321</v>
      </c>
      <c r="C109">
        <f>C69*10000/C62</f>
        <v>0.08774913312046292</v>
      </c>
      <c r="D109">
        <f>D69*10000/D62</f>
        <v>0.141961623913623</v>
      </c>
      <c r="E109">
        <f>E69*10000/E62</f>
        <v>0.1227542854048102</v>
      </c>
      <c r="F109">
        <f>F69*10000/F62</f>
        <v>0.18280582507333287</v>
      </c>
      <c r="G109">
        <f>AVERAGE(C109:E109)</f>
        <v>0.11748834747963204</v>
      </c>
      <c r="H109">
        <f>STDEV(C109:E109)</f>
        <v>0.027487199132932655</v>
      </c>
      <c r="I109">
        <f>(B109*B4+C109*C4+D109*D4+E109*E4+F109*F4)/SUM(B4:F4)</f>
        <v>0.104136859170085</v>
      </c>
    </row>
    <row r="110" spans="1:11" ht="12.75">
      <c r="A110" t="s">
        <v>73</v>
      </c>
      <c r="B110">
        <f>B70*10000/B62</f>
        <v>-0.24726648148400399</v>
      </c>
      <c r="C110">
        <f>C70*10000/C62</f>
        <v>0.028614011422288102</v>
      </c>
      <c r="D110">
        <f>D70*10000/D62</f>
        <v>-0.0016356321227473556</v>
      </c>
      <c r="E110">
        <f>E70*10000/E62</f>
        <v>0.04361464194772401</v>
      </c>
      <c r="F110">
        <f>F70*10000/F62</f>
        <v>-0.3401252578202047</v>
      </c>
      <c r="G110">
        <f>AVERAGE(C110:E110)</f>
        <v>0.023531007082421587</v>
      </c>
      <c r="H110">
        <f>STDEV(C110:E110)</f>
        <v>0.023049393174279443</v>
      </c>
      <c r="I110">
        <f>(B110*B4+C110*C4+D110*D4+E110*E4+F110*F4)/SUM(B4:F4)</f>
        <v>-0.06416001458592199</v>
      </c>
      <c r="K110">
        <f>EXP(AVERAGE(K103:K107))</f>
        <v>0.017110469579224147</v>
      </c>
    </row>
    <row r="111" spans="1:9" ht="12.75">
      <c r="A111" t="s">
        <v>74</v>
      </c>
      <c r="B111">
        <f>B71*10000/B62</f>
        <v>-0.01163185455987979</v>
      </c>
      <c r="C111">
        <f>C71*10000/C62</f>
        <v>-0.01971353991806222</v>
      </c>
      <c r="D111">
        <f>D71*10000/D62</f>
        <v>0.051003942885357215</v>
      </c>
      <c r="E111">
        <f>E71*10000/E62</f>
        <v>-0.044417786765328794</v>
      </c>
      <c r="F111">
        <f>F71*10000/F62</f>
        <v>-0.05877770670132516</v>
      </c>
      <c r="G111">
        <f>AVERAGE(C111:E111)</f>
        <v>-0.0043757945993446</v>
      </c>
      <c r="H111">
        <f>STDEV(C111:E111)</f>
        <v>0.049525361644096405</v>
      </c>
      <c r="I111">
        <f>(B111*B4+C111*C4+D111*D4+E111*E4+F111*F4)/SUM(B4:F4)</f>
        <v>-0.01269262551291791</v>
      </c>
    </row>
    <row r="112" spans="1:9" ht="12.75">
      <c r="A112" t="s">
        <v>75</v>
      </c>
      <c r="B112">
        <f>B72*10000/B62</f>
        <v>-0.012016994388299106</v>
      </c>
      <c r="C112">
        <f>C72*10000/C62</f>
        <v>-0.00011731112430303384</v>
      </c>
      <c r="D112">
        <f>D72*10000/D62</f>
        <v>-0.02090227477329872</v>
      </c>
      <c r="E112">
        <f>E72*10000/E62</f>
        <v>-0.020109078075172947</v>
      </c>
      <c r="F112">
        <f>F72*10000/F62</f>
        <v>-0.008523243959229633</v>
      </c>
      <c r="G112">
        <f>AVERAGE(C112:E112)</f>
        <v>-0.013709554657591569</v>
      </c>
      <c r="H112">
        <f>STDEV(C112:E112)</f>
        <v>0.01177790743093387</v>
      </c>
      <c r="I112">
        <f>(B112*B4+C112*C4+D112*D4+E112*E4+F112*F4)/SUM(B4:F4)</f>
        <v>-0.012771135645198717</v>
      </c>
    </row>
    <row r="113" spans="1:9" ht="12.75">
      <c r="A113" t="s">
        <v>76</v>
      </c>
      <c r="B113">
        <f>B73*10000/B62</f>
        <v>0.003975248480656603</v>
      </c>
      <c r="C113">
        <f>C73*10000/C62</f>
        <v>0.002425127179270231</v>
      </c>
      <c r="D113">
        <f>D73*10000/D62</f>
        <v>-0.004166154285461155</v>
      </c>
      <c r="E113">
        <f>E73*10000/E62</f>
        <v>0.006547087239604553</v>
      </c>
      <c r="F113">
        <f>F73*10000/F62</f>
        <v>-0.009983238113185989</v>
      </c>
      <c r="G113">
        <f>AVERAGE(C113:E113)</f>
        <v>0.00160202004447121</v>
      </c>
      <c r="H113">
        <f>STDEV(C113:E113)</f>
        <v>0.005403842615224451</v>
      </c>
      <c r="I113">
        <f>(B113*B4+C113*C4+D113*D4+E113*E4+F113*F4)/SUM(B4:F4)</f>
        <v>0.00039861998064051737</v>
      </c>
    </row>
    <row r="114" spans="1:11" ht="12.75">
      <c r="A114" t="s">
        <v>77</v>
      </c>
      <c r="B114">
        <f>B74*10000/B62</f>
        <v>-0.19877644185095078</v>
      </c>
      <c r="C114">
        <f>C74*10000/C62</f>
        <v>-0.19524126851274207</v>
      </c>
      <c r="D114">
        <f>D74*10000/D62</f>
        <v>-0.18225285704083846</v>
      </c>
      <c r="E114">
        <f>E74*10000/E62</f>
        <v>-0.17738407675477988</v>
      </c>
      <c r="F114">
        <f>F74*10000/F62</f>
        <v>-0.13405004514065438</v>
      </c>
      <c r="G114">
        <f>AVERAGE(C114:E114)</f>
        <v>-0.18495940076945347</v>
      </c>
      <c r="H114">
        <f>STDEV(C114:E114)</f>
        <v>0.009231135281553862</v>
      </c>
      <c r="I114">
        <f>(B114*B4+C114*C4+D114*D4+E114*E4+F114*F4)/SUM(B4:F4)</f>
        <v>-0.1801599670890209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-0.000994321262769065</v>
      </c>
      <c r="C115">
        <f>C75*10000/C62</f>
        <v>-0.006453103420035391</v>
      </c>
      <c r="D115">
        <f>D75*10000/D62</f>
        <v>-0.00814608985896167</v>
      </c>
      <c r="E115">
        <f>E75*10000/E62</f>
        <v>-0.018182748474822506</v>
      </c>
      <c r="F115">
        <f>F75*10000/F62</f>
        <v>-0.010116994768912925</v>
      </c>
      <c r="G115">
        <f>AVERAGE(C115:E115)</f>
        <v>-0.010927313917939857</v>
      </c>
      <c r="H115">
        <f>STDEV(C115:E115)</f>
        <v>0.006340153683271587</v>
      </c>
      <c r="I115">
        <f>(B115*B4+C115*C4+D115*D4+E115*E4+F115*F4)/SUM(B4:F4)</f>
        <v>-0.009383386354230803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-0.5981629070690638</v>
      </c>
      <c r="C122">
        <f>C82*10000/C62</f>
        <v>-23.08593811850631</v>
      </c>
      <c r="D122">
        <f>D82*10000/D62</f>
        <v>-22.792825030003648</v>
      </c>
      <c r="E122">
        <f>E82*10000/E62</f>
        <v>26.077403063913327</v>
      </c>
      <c r="F122">
        <f>F82*10000/F62</f>
        <v>35.74712420278485</v>
      </c>
      <c r="G122">
        <f>AVERAGE(C122:E122)</f>
        <v>-6.600453361532211</v>
      </c>
      <c r="H122">
        <f>STDEV(C122:E122)</f>
        <v>28.300233289536447</v>
      </c>
      <c r="I122">
        <f>(B122*B4+C122*C4+D122*D4+E122*E4+F122*F4)/SUM(B4:F4)</f>
        <v>-0.07883606745972663</v>
      </c>
    </row>
    <row r="123" spans="1:9" ht="12.75">
      <c r="A123" t="s">
        <v>81</v>
      </c>
      <c r="B123">
        <f>B83*10000/B62</f>
        <v>-1.7055462165526043</v>
      </c>
      <c r="C123">
        <f>C83*10000/C62</f>
        <v>-0.370346053691227</v>
      </c>
      <c r="D123">
        <f>D83*10000/D62</f>
        <v>-0.2949722349875001</v>
      </c>
      <c r="E123">
        <f>E83*10000/E62</f>
        <v>0.0036871000021059313</v>
      </c>
      <c r="F123">
        <f>F83*10000/F62</f>
        <v>8.104357138451547</v>
      </c>
      <c r="G123">
        <f>AVERAGE(C123:E123)</f>
        <v>-0.2205437295588737</v>
      </c>
      <c r="H123">
        <f>STDEV(C123:E123)</f>
        <v>0.1978127949115006</v>
      </c>
      <c r="I123">
        <f>(B123*B4+C123*C4+D123*D4+E123*E4+F123*F4)/SUM(B4:F4)</f>
        <v>0.6763371825081199</v>
      </c>
    </row>
    <row r="124" spans="1:9" ht="12.75">
      <c r="A124" t="s">
        <v>82</v>
      </c>
      <c r="B124">
        <f>B84*10000/B62</f>
        <v>-3.6986060132722836</v>
      </c>
      <c r="C124">
        <f>C84*10000/C62</f>
        <v>-3.3579548286589107</v>
      </c>
      <c r="D124">
        <f>D84*10000/D62</f>
        <v>-3.738965194738797</v>
      </c>
      <c r="E124">
        <f>E84*10000/E62</f>
        <v>-6.113834993319636</v>
      </c>
      <c r="F124">
        <f>F84*10000/F62</f>
        <v>-2.4526339229817964</v>
      </c>
      <c r="G124">
        <f>AVERAGE(C124:E124)</f>
        <v>-4.403585005572448</v>
      </c>
      <c r="H124">
        <f>STDEV(C124:E124)</f>
        <v>1.4933212950356767</v>
      </c>
      <c r="I124">
        <f>(B124*B4+C124*C4+D124*D4+E124*E4+F124*F4)/SUM(B4:F4)</f>
        <v>-4.041184160081345</v>
      </c>
    </row>
    <row r="125" spans="1:9" ht="12.75">
      <c r="A125" t="s">
        <v>83</v>
      </c>
      <c r="B125">
        <f>B85*10000/B62</f>
        <v>-0.5468301315755277</v>
      </c>
      <c r="C125">
        <f>C85*10000/C62</f>
        <v>0.18566169197364327</v>
      </c>
      <c r="D125">
        <f>D85*10000/D62</f>
        <v>-0.23796972312459858</v>
      </c>
      <c r="E125">
        <f>E85*10000/E62</f>
        <v>-0.2359607158548412</v>
      </c>
      <c r="F125">
        <f>F85*10000/F62</f>
        <v>-1.4327619859390146</v>
      </c>
      <c r="G125">
        <f>AVERAGE(C125:E125)</f>
        <v>-0.0960895823352655</v>
      </c>
      <c r="H125">
        <f>STDEV(C125:E125)</f>
        <v>0.24400582873893187</v>
      </c>
      <c r="I125">
        <f>(B125*B4+C125*C4+D125*D4+E125*E4+F125*F4)/SUM(B4:F4)</f>
        <v>-0.3396769126204851</v>
      </c>
    </row>
    <row r="126" spans="1:9" ht="12.75">
      <c r="A126" t="s">
        <v>84</v>
      </c>
      <c r="B126">
        <f>B86*10000/B62</f>
        <v>0.4269636757995561</v>
      </c>
      <c r="C126">
        <f>C86*10000/C62</f>
        <v>0.22137891722826541</v>
      </c>
      <c r="D126">
        <f>D86*10000/D62</f>
        <v>0.12112376329492473</v>
      </c>
      <c r="E126">
        <f>E86*10000/E62</f>
        <v>0.09978393292817886</v>
      </c>
      <c r="F126">
        <f>F86*10000/F62</f>
        <v>2.467055335191595</v>
      </c>
      <c r="G126">
        <f>AVERAGE(C126:E126)</f>
        <v>0.14742887115045633</v>
      </c>
      <c r="H126">
        <f>STDEV(C126:E126)</f>
        <v>0.06492537313102587</v>
      </c>
      <c r="I126">
        <f>(B126*B4+C126*C4+D126*D4+E126*E4+F126*F4)/SUM(B4:F4)</f>
        <v>0.49754615385875073</v>
      </c>
    </row>
    <row r="127" spans="1:9" ht="12.75">
      <c r="A127" t="s">
        <v>85</v>
      </c>
      <c r="B127">
        <f>B87*10000/B62</f>
        <v>0.11250340693066949</v>
      </c>
      <c r="C127">
        <f>C87*10000/C62</f>
        <v>-0.08913686914040629</v>
      </c>
      <c r="D127">
        <f>D87*10000/D62</f>
        <v>0.21925128213793862</v>
      </c>
      <c r="E127">
        <f>E87*10000/E62</f>
        <v>0.0905907824475776</v>
      </c>
      <c r="F127">
        <f>F87*10000/F62</f>
        <v>0.4650306753683245</v>
      </c>
      <c r="G127">
        <f>AVERAGE(C127:E127)</f>
        <v>0.07356839848170331</v>
      </c>
      <c r="H127">
        <f>STDEV(C127:E127)</f>
        <v>0.1548971727602866</v>
      </c>
      <c r="I127">
        <f>(B127*B4+C127*C4+D127*D4+E127*E4+F127*F4)/SUM(B4:F4)</f>
        <v>0.13144280762787666</v>
      </c>
    </row>
    <row r="128" spans="1:9" ht="12.75">
      <c r="A128" t="s">
        <v>86</v>
      </c>
      <c r="B128">
        <f>B88*10000/B62</f>
        <v>-0.37952733077655487</v>
      </c>
      <c r="C128">
        <f>C88*10000/C62</f>
        <v>-0.30026658169125386</v>
      </c>
      <c r="D128">
        <f>D88*10000/D62</f>
        <v>-0.30492632740850684</v>
      </c>
      <c r="E128">
        <f>E88*10000/E62</f>
        <v>-0.1054422829361589</v>
      </c>
      <c r="F128">
        <f>F88*10000/F62</f>
        <v>-0.23754780729573938</v>
      </c>
      <c r="G128">
        <f>AVERAGE(C128:E128)</f>
        <v>-0.23687839734530655</v>
      </c>
      <c r="H128">
        <f>STDEV(C128:E128)</f>
        <v>0.11385085610467872</v>
      </c>
      <c r="I128">
        <f>(B128*B4+C128*C4+D128*D4+E128*E4+F128*F4)/SUM(B4:F4)</f>
        <v>-0.2575847051549417</v>
      </c>
    </row>
    <row r="129" spans="1:9" ht="12.75">
      <c r="A129" t="s">
        <v>87</v>
      </c>
      <c r="B129">
        <f>B89*10000/B62</f>
        <v>-0.010608738427672789</v>
      </c>
      <c r="C129">
        <f>C89*10000/C62</f>
        <v>0.06518106775886676</v>
      </c>
      <c r="D129">
        <f>D89*10000/D62</f>
        <v>-0.07646172024536113</v>
      </c>
      <c r="E129">
        <f>E89*10000/E62</f>
        <v>-0.1250026742875695</v>
      </c>
      <c r="F129">
        <f>F89*10000/F62</f>
        <v>-0.01006941028857782</v>
      </c>
      <c r="G129">
        <f>AVERAGE(C129:E129)</f>
        <v>-0.04542777559135463</v>
      </c>
      <c r="H129">
        <f>STDEV(C129:E129)</f>
        <v>0.09881696830649737</v>
      </c>
      <c r="I129">
        <f>(B129*B4+C129*C4+D129*D4+E129*E4+F129*F4)/SUM(B4:F4)</f>
        <v>-0.03566532673615971</v>
      </c>
    </row>
    <row r="130" spans="1:9" ht="12.75">
      <c r="A130" t="s">
        <v>88</v>
      </c>
      <c r="B130">
        <f>B90*10000/B62</f>
        <v>0.14577485822697547</v>
      </c>
      <c r="C130">
        <f>C90*10000/C62</f>
        <v>0.06277567066097482</v>
      </c>
      <c r="D130">
        <f>D90*10000/D62</f>
        <v>0.019090215670988706</v>
      </c>
      <c r="E130">
        <f>E90*10000/E62</f>
        <v>-0.030553994155323023</v>
      </c>
      <c r="F130">
        <f>F90*10000/F62</f>
        <v>0.19292607942644344</v>
      </c>
      <c r="G130">
        <f>AVERAGE(C130:E130)</f>
        <v>0.017103964058880167</v>
      </c>
      <c r="H130">
        <f>STDEV(C130:E130)</f>
        <v>0.04669652535553988</v>
      </c>
      <c r="I130">
        <f>(B130*B4+C130*C4+D130*D4+E130*E4+F130*F4)/SUM(B4:F4)</f>
        <v>0.059178951516215626</v>
      </c>
    </row>
    <row r="131" spans="1:9" ht="12.75">
      <c r="A131" t="s">
        <v>89</v>
      </c>
      <c r="B131">
        <f>B91*10000/B62</f>
        <v>-0.011632474292899453</v>
      </c>
      <c r="C131">
        <f>C91*10000/C62</f>
        <v>-0.014062278961845623</v>
      </c>
      <c r="D131">
        <f>D91*10000/D62</f>
        <v>-0.008795046973231347</v>
      </c>
      <c r="E131">
        <f>E91*10000/E62</f>
        <v>0.02976381582654009</v>
      </c>
      <c r="F131">
        <f>F91*10000/F62</f>
        <v>0.011654080557387751</v>
      </c>
      <c r="G131">
        <f>AVERAGE(C131:E131)</f>
        <v>0.002302163297154372</v>
      </c>
      <c r="H131">
        <f>STDEV(C131:E131)</f>
        <v>0.02392786457122758</v>
      </c>
      <c r="I131">
        <f>(B131*B4+C131*C4+D131*D4+E131*E4+F131*F4)/SUM(B4:F4)</f>
        <v>0.0015364744661378832</v>
      </c>
    </row>
    <row r="132" spans="1:9" ht="12.75">
      <c r="A132" t="s">
        <v>90</v>
      </c>
      <c r="B132">
        <f>B92*10000/B62</f>
        <v>-0.019397818795311147</v>
      </c>
      <c r="C132">
        <f>C92*10000/C62</f>
        <v>-0.003400897207214142</v>
      </c>
      <c r="D132">
        <f>D92*10000/D62</f>
        <v>-0.008449331262569715</v>
      </c>
      <c r="E132">
        <f>E92*10000/E62</f>
        <v>0.009111918485459242</v>
      </c>
      <c r="F132">
        <f>F92*10000/F62</f>
        <v>-0.017795801970612344</v>
      </c>
      <c r="G132">
        <f>AVERAGE(C132:E132)</f>
        <v>-0.0009127699947748714</v>
      </c>
      <c r="H132">
        <f>STDEV(C132:E132)</f>
        <v>0.00904115346331</v>
      </c>
      <c r="I132">
        <f>(B132*B4+C132*C4+D132*D4+E132*E4+F132*F4)/SUM(B4:F4)</f>
        <v>-0.005838284107119655</v>
      </c>
    </row>
    <row r="133" spans="1:9" ht="12.75">
      <c r="A133" t="s">
        <v>91</v>
      </c>
      <c r="B133">
        <f>B93*10000/B62</f>
        <v>0.06836679257093996</v>
      </c>
      <c r="C133">
        <f>C93*10000/C62</f>
        <v>0.06990095564453389</v>
      </c>
      <c r="D133">
        <f>D93*10000/D62</f>
        <v>0.06643918881453967</v>
      </c>
      <c r="E133">
        <f>E93*10000/E62</f>
        <v>0.058913360240314246</v>
      </c>
      <c r="F133">
        <f>F93*10000/F62</f>
        <v>0.028457549108865915</v>
      </c>
      <c r="G133">
        <f>AVERAGE(C133:E133)</f>
        <v>0.0650845015664626</v>
      </c>
      <c r="H133">
        <f>STDEV(C133:E133)</f>
        <v>0.0056176682303946445</v>
      </c>
      <c r="I133">
        <f>(B133*B4+C133*C4+D133*D4+E133*E4+F133*F4)/SUM(B4:F4)</f>
        <v>0.06066879951022836</v>
      </c>
    </row>
    <row r="134" spans="1:9" ht="12.75">
      <c r="A134" t="s">
        <v>92</v>
      </c>
      <c r="B134">
        <f>B94*10000/B62</f>
        <v>0.00833190608131688</v>
      </c>
      <c r="C134">
        <f>C94*10000/C62</f>
        <v>0.0035716315679423325</v>
      </c>
      <c r="D134">
        <f>D94*10000/D62</f>
        <v>0.0036232702060269724</v>
      </c>
      <c r="E134">
        <f>E94*10000/E62</f>
        <v>0.008364541511163556</v>
      </c>
      <c r="F134">
        <f>F94*10000/F62</f>
        <v>-0.03192549081056654</v>
      </c>
      <c r="G134">
        <f>AVERAGE(C134:E134)</f>
        <v>0.005186481095044287</v>
      </c>
      <c r="H134">
        <f>STDEV(C134:E134)</f>
        <v>0.002752402158772214</v>
      </c>
      <c r="I134">
        <f>(B134*B4+C134*C4+D134*D4+E134*E4+F134*F4)/SUM(B4:F4)</f>
        <v>0.0006860143386521626</v>
      </c>
    </row>
    <row r="135" spans="1:9" ht="12.75">
      <c r="A135" t="s">
        <v>93</v>
      </c>
      <c r="B135">
        <f>B95*10000/B62</f>
        <v>-0.00271638471277011</v>
      </c>
      <c r="C135">
        <f>C95*10000/C62</f>
        <v>0.001555799788920577</v>
      </c>
      <c r="D135">
        <f>D95*10000/D62</f>
        <v>-0.0020134722689019464</v>
      </c>
      <c r="E135">
        <f>E95*10000/E62</f>
        <v>-0.0005735074981328778</v>
      </c>
      <c r="F135">
        <f>F95*10000/F62</f>
        <v>0.0002894852839703991</v>
      </c>
      <c r="G135">
        <f>AVERAGE(C135:E135)</f>
        <v>-0.00034372665937141574</v>
      </c>
      <c r="H135">
        <f>STDEV(C135:E135)</f>
        <v>0.0017956962942225498</v>
      </c>
      <c r="I135">
        <f>(B135*B4+C135*C4+D135*D4+E135*E4+F135*F4)/SUM(B4:F4)</f>
        <v>-0.0006018768292353594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2004-02-02T06:49:35Z</cp:lastPrinted>
  <dcterms:created xsi:type="dcterms:W3CDTF">2004-02-02T06:47:35Z</dcterms:created>
  <dcterms:modified xsi:type="dcterms:W3CDTF">2004-08-02T15:13:24Z</dcterms:modified>
  <cp:category/>
  <cp:version/>
  <cp:contentType/>
  <cp:contentStatus/>
</cp:coreProperties>
</file>