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<sst xmlns="http://schemas.openxmlformats.org/spreadsheetml/2006/main" count="202" uniqueCount="97">
  <si>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04/02/2004       08:15:01</t>
  </si>
  <si>
    <t>LISSNER</t>
  </si>
  <si>
    <t>HCMQAP171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</si>
  <si>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</si>
  <si>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</si>
  <si>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</si>
  <si>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</si>
  <si>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</si>
  <si>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</si>
  <si>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</si>
  <si>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</si>
  <si>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</si>
  <si>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</si>
  <si>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</si>
  <si>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</si>
  <si>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</si>
  <si>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</si>
  <si>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</si>
  <si>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</si>
  <si>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</si>
  <si>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</si>
  <si>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</si>
  <si>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</si>
  <si>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</si>
  <si>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</si>
  <si>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</si>
  <si>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</si>
  <si>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</si>
  <si>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</si>
  <si>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</si>
  <si>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</si>
  <si>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</si>
  <si>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</si>
  <si>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</si>
  <si>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</si>
  <si>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</si>
  <si>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a8*!</t>
  </si>
  <si>
    <t>a9</t>
  </si>
  <si>
    <t>a10</t>
  </si>
  <si>
    <t>a11</t>
  </si>
  <si>
    <t>a12</t>
  </si>
  <si>
    <t>a13*!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</si>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</sst>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3" fillId="0" borderId="1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1651788"/>
        <c:axId val="60648365"/>
      </c:lineChart>
      <c:catAx>
        <c:axId val="216517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0648365"/>
        <c:crosses val="autoZero"/>
        <c:auto val="1"/>
        <c:lblOffset val="100"/>
        <c:noMultiLvlLbl val="0"/>
      </c:catAx>
      <c:valAx>
        <c:axId val="60648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165178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45</xdr:row>
      <xdr:rowOff>152400</xdr:rowOff>
    </xdr:from>
    <xdr:to>
      <xdr:col>6</xdr:col>
      <xdr:colOff>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914400" y="7105650"/>
        <a:ext cx="41529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38">
      <selection activeCell="A58" sqref="A58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-0.002253</v>
      </c>
      <c r="C4" s="13">
        <v>-0.003751</v>
      </c>
      <c r="D4" s="13">
        <v>-0.003751</v>
      </c>
      <c r="E4" s="13">
        <v>-0.003752</v>
      </c>
      <c r="F4" s="24">
        <v>-0.002081</v>
      </c>
      <c r="G4" s="34">
        <v>-0.01169</v>
      </c>
    </row>
    <row r="5" spans="1:7" ht="12.75" thickBot="1">
      <c r="A5" s="44" t="s">
        <v>13</v>
      </c>
      <c r="B5" s="45">
        <v>-2.485159</v>
      </c>
      <c r="C5" s="46">
        <v>-1.919011</v>
      </c>
      <c r="D5" s="46">
        <v>0.000446</v>
      </c>
      <c r="E5" s="46">
        <v>1.932123</v>
      </c>
      <c r="F5" s="47">
        <v>2.803368</v>
      </c>
      <c r="G5" s="48">
        <v>3.081898</v>
      </c>
    </row>
    <row r="6" spans="1:7" ht="12.75" thickTop="1">
      <c r="A6" s="6" t="s">
        <v>14</v>
      </c>
      <c r="B6" s="39">
        <v>-66.32547</v>
      </c>
      <c r="C6" s="40">
        <v>7.63394</v>
      </c>
      <c r="D6" s="40">
        <v>-50.08762</v>
      </c>
      <c r="E6" s="40">
        <v>68.3624</v>
      </c>
      <c r="F6" s="41">
        <v>25.01011</v>
      </c>
      <c r="G6" s="42">
        <v>-0.009511719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0.2765396</v>
      </c>
      <c r="C8" s="14">
        <v>2.891217</v>
      </c>
      <c r="D8" s="14">
        <v>2.228318</v>
      </c>
      <c r="E8" s="14">
        <v>4.624269</v>
      </c>
      <c r="F8" s="25">
        <v>-5.918221</v>
      </c>
      <c r="G8" s="35">
        <v>1.595163</v>
      </c>
    </row>
    <row r="9" spans="1:7" ht="12">
      <c r="A9" s="20" t="s">
        <v>17</v>
      </c>
      <c r="B9" s="29">
        <v>0.4238331</v>
      </c>
      <c r="C9" s="14">
        <v>0.1511519</v>
      </c>
      <c r="D9" s="14">
        <v>0.03521663</v>
      </c>
      <c r="E9" s="14">
        <v>0.08055412</v>
      </c>
      <c r="F9" s="25">
        <v>-1.813879</v>
      </c>
      <c r="G9" s="35">
        <v>-0.1166212</v>
      </c>
    </row>
    <row r="10" spans="1:7" ht="12">
      <c r="A10" s="20" t="s">
        <v>18</v>
      </c>
      <c r="B10" s="29">
        <v>-0.3116803</v>
      </c>
      <c r="C10" s="14">
        <v>-1.673757</v>
      </c>
      <c r="D10" s="14">
        <v>-1.211538</v>
      </c>
      <c r="E10" s="14">
        <v>-1.415235</v>
      </c>
      <c r="F10" s="25">
        <v>1.18634</v>
      </c>
      <c r="G10" s="35">
        <v>-0.921683</v>
      </c>
    </row>
    <row r="11" spans="1:7" ht="12">
      <c r="A11" s="21" t="s">
        <v>19</v>
      </c>
      <c r="B11" s="31">
        <v>5.143515</v>
      </c>
      <c r="C11" s="16">
        <v>5.611947</v>
      </c>
      <c r="D11" s="16">
        <v>5.293434</v>
      </c>
      <c r="E11" s="16">
        <v>5.282126</v>
      </c>
      <c r="F11" s="27">
        <v>15.63662</v>
      </c>
      <c r="G11" s="49">
        <v>6.726402</v>
      </c>
    </row>
    <row r="12" spans="1:7" ht="12">
      <c r="A12" s="20" t="s">
        <v>20</v>
      </c>
      <c r="B12" s="29">
        <v>-0.1670546</v>
      </c>
      <c r="C12" s="14">
        <v>-0.1446442</v>
      </c>
      <c r="D12" s="14">
        <v>0.1480998</v>
      </c>
      <c r="E12" s="14">
        <v>-0.05432086</v>
      </c>
      <c r="F12" s="25">
        <v>-0.1471454</v>
      </c>
      <c r="G12" s="35">
        <v>-0.05599329</v>
      </c>
    </row>
    <row r="13" spans="1:7" ht="12">
      <c r="A13" s="20" t="s">
        <v>21</v>
      </c>
      <c r="B13" s="29">
        <v>-0.1698679</v>
      </c>
      <c r="C13" s="14">
        <v>0.06773771</v>
      </c>
      <c r="D13" s="14">
        <v>0.1548478</v>
      </c>
      <c r="E13" s="14">
        <v>0.03769913</v>
      </c>
      <c r="F13" s="25">
        <v>-0.2446991</v>
      </c>
      <c r="G13" s="35">
        <v>0.005387259</v>
      </c>
    </row>
    <row r="14" spans="1:7" ht="12">
      <c r="A14" s="20" t="s">
        <v>22</v>
      </c>
      <c r="B14" s="29">
        <v>-0.05367202</v>
      </c>
      <c r="C14" s="14">
        <v>-0.06123767</v>
      </c>
      <c r="D14" s="14">
        <v>0.000282684</v>
      </c>
      <c r="E14" s="14">
        <v>0.03130058</v>
      </c>
      <c r="F14" s="25">
        <v>0.06795045</v>
      </c>
      <c r="G14" s="35">
        <v>-0.005821425</v>
      </c>
    </row>
    <row r="15" spans="1:7" ht="12">
      <c r="A15" s="21" t="s">
        <v>23</v>
      </c>
      <c r="B15" s="31">
        <v>-0.2650238</v>
      </c>
      <c r="C15" s="16">
        <v>0.00739146</v>
      </c>
      <c r="D15" s="16">
        <v>0.001372882</v>
      </c>
      <c r="E15" s="16">
        <v>-0.02090345</v>
      </c>
      <c r="F15" s="27">
        <v>-0.3501366</v>
      </c>
      <c r="G15" s="37">
        <v>-0.08795149</v>
      </c>
    </row>
    <row r="16" spans="1:7" ht="12">
      <c r="A16" s="20" t="s">
        <v>24</v>
      </c>
      <c r="B16" s="29">
        <v>-0.001005359</v>
      </c>
      <c r="C16" s="14">
        <v>-0.03554182</v>
      </c>
      <c r="D16" s="14">
        <v>-0.0187337</v>
      </c>
      <c r="E16" s="14">
        <v>-0.08088023</v>
      </c>
      <c r="F16" s="25">
        <v>0.01172341</v>
      </c>
      <c r="G16" s="35">
        <v>-0.03110722</v>
      </c>
    </row>
    <row r="17" spans="1:7" ht="12">
      <c r="A17" s="20" t="s">
        <v>25</v>
      </c>
      <c r="B17" s="29">
        <v>-0.03238257</v>
      </c>
      <c r="C17" s="14">
        <v>-0.02622086</v>
      </c>
      <c r="D17" s="14">
        <v>-0.02502156</v>
      </c>
      <c r="E17" s="14">
        <v>-0.01979217</v>
      </c>
      <c r="F17" s="25">
        <v>-0.01212989</v>
      </c>
      <c r="G17" s="35">
        <v>-0.02340437</v>
      </c>
    </row>
    <row r="18" spans="1:7" ht="12">
      <c r="A18" s="20" t="s">
        <v>26</v>
      </c>
      <c r="B18" s="29">
        <v>0.01667552</v>
      </c>
      <c r="C18" s="14">
        <v>0.0116078</v>
      </c>
      <c r="D18" s="14">
        <v>0.02791078</v>
      </c>
      <c r="E18" s="14">
        <v>0.01336934</v>
      </c>
      <c r="F18" s="25">
        <v>-0.0284114</v>
      </c>
      <c r="G18" s="35">
        <v>0.01136473</v>
      </c>
    </row>
    <row r="19" spans="1:7" ht="12">
      <c r="A19" s="21" t="s">
        <v>27</v>
      </c>
      <c r="B19" s="31">
        <v>-0.1820086</v>
      </c>
      <c r="C19" s="16">
        <v>-0.1676776</v>
      </c>
      <c r="D19" s="16">
        <v>-0.1693469</v>
      </c>
      <c r="E19" s="16">
        <v>-0.1692552</v>
      </c>
      <c r="F19" s="27">
        <v>-0.1311579</v>
      </c>
      <c r="G19" s="37">
        <v>-0.1656554</v>
      </c>
    </row>
    <row r="20" spans="1:7" ht="12.75" thickBot="1">
      <c r="A20" s="44" t="s">
        <v>28</v>
      </c>
      <c r="B20" s="45">
        <v>0.0008176517</v>
      </c>
      <c r="C20" s="46">
        <v>0.0005544182</v>
      </c>
      <c r="D20" s="46">
        <v>-0.002898314</v>
      </c>
      <c r="E20" s="46">
        <v>0.0007881639</v>
      </c>
      <c r="F20" s="47">
        <v>-0.003982655</v>
      </c>
      <c r="G20" s="48">
        <v>-0.000787951</v>
      </c>
    </row>
    <row r="21" spans="1:7" ht="12.75" thickTop="1">
      <c r="A21" s="6" t="s">
        <v>29</v>
      </c>
      <c r="B21" s="39">
        <v>33.8945</v>
      </c>
      <c r="C21" s="40">
        <v>184.7902</v>
      </c>
      <c r="D21" s="40">
        <v>-79.10605</v>
      </c>
      <c r="E21" s="40">
        <v>-40.30575</v>
      </c>
      <c r="F21" s="41">
        <v>-154.5205</v>
      </c>
      <c r="G21" s="43">
        <v>0.004097548</v>
      </c>
    </row>
    <row r="22" spans="1:7" ht="12">
      <c r="A22" s="20" t="s">
        <v>30</v>
      </c>
      <c r="B22" s="29">
        <v>-49.7036</v>
      </c>
      <c r="C22" s="14">
        <v>-38.3804</v>
      </c>
      <c r="D22" s="14">
        <v>0.008919532</v>
      </c>
      <c r="E22" s="14">
        <v>38.64265</v>
      </c>
      <c r="F22" s="25">
        <v>56.06795</v>
      </c>
      <c r="G22" s="36">
        <v>0</v>
      </c>
    </row>
    <row r="23" spans="1:7" ht="12">
      <c r="A23" s="20" t="s">
        <v>31</v>
      </c>
      <c r="B23" s="29">
        <v>1.125504</v>
      </c>
      <c r="C23" s="14">
        <v>-0.238581</v>
      </c>
      <c r="D23" s="14">
        <v>-0.4446214</v>
      </c>
      <c r="E23" s="14">
        <v>2.775602</v>
      </c>
      <c r="F23" s="25">
        <v>9.389901</v>
      </c>
      <c r="G23" s="35">
        <v>1.919592</v>
      </c>
    </row>
    <row r="24" spans="1:7" ht="12">
      <c r="A24" s="20" t="s">
        <v>32</v>
      </c>
      <c r="B24" s="29">
        <v>-1.683231</v>
      </c>
      <c r="C24" s="14">
        <v>-0.2139492</v>
      </c>
      <c r="D24" s="14">
        <v>0.4283412</v>
      </c>
      <c r="E24" s="14">
        <v>1.04055</v>
      </c>
      <c r="F24" s="25">
        <v>-0.04342176</v>
      </c>
      <c r="G24" s="35">
        <v>0.05299785</v>
      </c>
    </row>
    <row r="25" spans="1:7" ht="12">
      <c r="A25" s="20" t="s">
        <v>33</v>
      </c>
      <c r="B25" s="29">
        <v>1.184299</v>
      </c>
      <c r="C25" s="14">
        <v>0.6994437</v>
      </c>
      <c r="D25" s="14">
        <v>-0.3012918</v>
      </c>
      <c r="E25" s="14">
        <v>0.5340015</v>
      </c>
      <c r="F25" s="25">
        <v>-3.136213</v>
      </c>
      <c r="G25" s="35">
        <v>-0.02303655</v>
      </c>
    </row>
    <row r="26" spans="1:7" ht="12">
      <c r="A26" s="21" t="s">
        <v>34</v>
      </c>
      <c r="B26" s="31">
        <v>0.4149206</v>
      </c>
      <c r="C26" s="16">
        <v>0.3787378</v>
      </c>
      <c r="D26" s="16">
        <v>0.4170337</v>
      </c>
      <c r="E26" s="16">
        <v>0.9128866</v>
      </c>
      <c r="F26" s="27">
        <v>2.926971</v>
      </c>
      <c r="G26" s="37">
        <v>0.8611459</v>
      </c>
    </row>
    <row r="27" spans="1:7" ht="12">
      <c r="A27" s="20" t="s">
        <v>35</v>
      </c>
      <c r="B27" s="29">
        <v>0.1056029</v>
      </c>
      <c r="C27" s="14">
        <v>0.2891018</v>
      </c>
      <c r="D27" s="14">
        <v>0.1456138</v>
      </c>
      <c r="E27" s="14">
        <v>0.3970735</v>
      </c>
      <c r="F27" s="25">
        <v>0.3052938</v>
      </c>
      <c r="G27" s="35">
        <v>0.2562076</v>
      </c>
    </row>
    <row r="28" spans="1:7" ht="12">
      <c r="A28" s="20" t="s">
        <v>36</v>
      </c>
      <c r="B28" s="51">
        <v>-0.3726095</v>
      </c>
      <c r="C28" s="52">
        <v>-0.1798221</v>
      </c>
      <c r="D28" s="52">
        <v>-0.4306473</v>
      </c>
      <c r="E28" s="52">
        <v>-0.1663882</v>
      </c>
      <c r="F28" s="53">
        <v>-0.2589322</v>
      </c>
      <c r="G28" s="50">
        <v>-0.2753735</v>
      </c>
    </row>
    <row r="29" spans="1:7" ht="12">
      <c r="A29" s="20" t="s">
        <v>37</v>
      </c>
      <c r="B29" s="29">
        <v>0.05085141</v>
      </c>
      <c r="C29" s="14">
        <v>-0.05767739</v>
      </c>
      <c r="D29" s="14">
        <v>-0.07748761</v>
      </c>
      <c r="E29" s="14">
        <v>0.08326633</v>
      </c>
      <c r="F29" s="25">
        <v>0.05011488</v>
      </c>
      <c r="G29" s="35">
        <v>0.00155328</v>
      </c>
    </row>
    <row r="30" spans="1:7" ht="12">
      <c r="A30" s="21" t="s">
        <v>38</v>
      </c>
      <c r="B30" s="31">
        <v>0.1128734</v>
      </c>
      <c r="C30" s="16">
        <v>0.01262685</v>
      </c>
      <c r="D30" s="16">
        <v>0.01226019</v>
      </c>
      <c r="E30" s="16">
        <v>-0.003314849</v>
      </c>
      <c r="F30" s="27">
        <v>0.195432</v>
      </c>
      <c r="G30" s="37">
        <v>0.04760642</v>
      </c>
    </row>
    <row r="31" spans="1:7" ht="12">
      <c r="A31" s="20" t="s">
        <v>39</v>
      </c>
      <c r="B31" s="29">
        <v>0.01235366</v>
      </c>
      <c r="C31" s="14">
        <v>0.001780011</v>
      </c>
      <c r="D31" s="14">
        <v>-0.00379915</v>
      </c>
      <c r="E31" s="14">
        <v>0.03348775</v>
      </c>
      <c r="F31" s="25">
        <v>0.005272103</v>
      </c>
      <c r="G31" s="35">
        <v>0.01006974</v>
      </c>
    </row>
    <row r="32" spans="1:7" ht="12">
      <c r="A32" s="20" t="s">
        <v>40</v>
      </c>
      <c r="B32" s="29">
        <v>-0.03052206</v>
      </c>
      <c r="C32" s="14">
        <v>-0.02455988</v>
      </c>
      <c r="D32" s="14">
        <v>-0.08488923</v>
      </c>
      <c r="E32" s="14">
        <v>-0.0429664</v>
      </c>
      <c r="F32" s="25">
        <v>-0.02616953</v>
      </c>
      <c r="G32" s="35">
        <v>-0.04458014</v>
      </c>
    </row>
    <row r="33" spans="1:7" ht="12">
      <c r="A33" s="20" t="s">
        <v>41</v>
      </c>
      <c r="B33" s="51">
        <v>0.07267574</v>
      </c>
      <c r="C33" s="52">
        <v>0.03650169</v>
      </c>
      <c r="D33" s="52">
        <v>0.1015512</v>
      </c>
      <c r="E33" s="52">
        <v>0.1040377</v>
      </c>
      <c r="F33" s="53">
        <v>0.07789321</v>
      </c>
      <c r="G33" s="50">
        <v>0.07916183</v>
      </c>
    </row>
    <row r="34" spans="1:7" ht="12">
      <c r="A34" s="21" t="s">
        <v>42</v>
      </c>
      <c r="B34" s="31">
        <v>0.01076052</v>
      </c>
      <c r="C34" s="16">
        <v>0.01128823</v>
      </c>
      <c r="D34" s="16">
        <v>0.005422689</v>
      </c>
      <c r="E34" s="16">
        <v>-0.001316242</v>
      </c>
      <c r="F34" s="27">
        <v>-0.03511567</v>
      </c>
      <c r="G34" s="37">
        <v>0.0006152103</v>
      </c>
    </row>
    <row r="35" spans="1:7" ht="12.75" thickBot="1">
      <c r="A35" s="22" t="s">
        <v>43</v>
      </c>
      <c r="B35" s="32">
        <v>0.002118848</v>
      </c>
      <c r="C35" s="17">
        <v>-0.001993667</v>
      </c>
      <c r="D35" s="17">
        <v>-0.004091793</v>
      </c>
      <c r="E35" s="17">
        <v>0.002232988</v>
      </c>
      <c r="F35" s="28">
        <v>0.0006875723</v>
      </c>
      <c r="G35" s="38">
        <v>-0.0005288061</v>
      </c>
    </row>
    <row r="36" spans="1:7" ht="12">
      <c r="A36" s="4" t="s">
        <v>44</v>
      </c>
      <c r="B36" s="3">
        <v>21.75293</v>
      </c>
      <c r="C36" s="3">
        <v>21.76514</v>
      </c>
      <c r="D36" s="3">
        <v>21.7865</v>
      </c>
      <c r="E36" s="3">
        <v>21.78955</v>
      </c>
      <c r="F36" s="3">
        <v>21.81091</v>
      </c>
      <c r="G36" s="3"/>
    </row>
    <row r="37" spans="1:6" ht="12">
      <c r="A37" s="4" t="s">
        <v>45</v>
      </c>
      <c r="B37" s="2">
        <v>0.02593994</v>
      </c>
      <c r="C37" s="2">
        <v>-0.01627604</v>
      </c>
      <c r="D37" s="2">
        <v>-0.03560384</v>
      </c>
      <c r="E37" s="2">
        <v>-0.05137126</v>
      </c>
      <c r="F37" s="2">
        <v>-0.06205241</v>
      </c>
    </row>
    <row r="38" spans="1:7" ht="12">
      <c r="A38" s="4" t="s">
        <v>52</v>
      </c>
      <c r="B38" s="2">
        <v>0.0001130369</v>
      </c>
      <c r="C38" s="2">
        <v>-1.177183E-05</v>
      </c>
      <c r="D38" s="2">
        <v>8.514907E-05</v>
      </c>
      <c r="E38" s="2">
        <v>-0.0001159496</v>
      </c>
      <c r="F38" s="2">
        <v>-4.104307E-05</v>
      </c>
      <c r="G38" s="2">
        <v>1.854206E-05</v>
      </c>
    </row>
    <row r="39" spans="1:7" ht="12.75" thickBot="1">
      <c r="A39" s="4" t="s">
        <v>53</v>
      </c>
      <c r="B39" s="2">
        <v>-5.705881E-05</v>
      </c>
      <c r="C39" s="2">
        <v>-0.0003141885</v>
      </c>
      <c r="D39" s="2">
        <v>0.0001344802</v>
      </c>
      <c r="E39" s="2">
        <v>6.896784E-05</v>
      </c>
      <c r="F39" s="2">
        <v>0.0002629149</v>
      </c>
      <c r="G39" s="2">
        <v>0.0008866669</v>
      </c>
    </row>
    <row r="40" spans="2:5" ht="12.75" thickBot="1">
      <c r="B40" s="7" t="s">
        <v>46</v>
      </c>
      <c r="C40" s="8">
        <v>-0.003751</v>
      </c>
      <c r="D40" s="18" t="s">
        <v>47</v>
      </c>
      <c r="E40" s="9">
        <v>3.115987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12.517</v>
      </c>
      <c r="C43" s="1">
        <v>12.516</v>
      </c>
      <c r="D43" s="1">
        <v>12.516</v>
      </c>
      <c r="E43" s="1">
        <v>12.516</v>
      </c>
      <c r="F43" s="1">
        <v>12.516</v>
      </c>
      <c r="G43" s="1">
        <v>12.517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0.002253</v>
      </c>
      <c r="C4">
        <v>0.003751</v>
      </c>
      <c r="D4">
        <v>0.003751</v>
      </c>
      <c r="E4">
        <v>0.003752</v>
      </c>
      <c r="F4">
        <v>0.002081</v>
      </c>
      <c r="G4">
        <v>0.01169</v>
      </c>
    </row>
    <row r="5" spans="1:7" ht="12.75">
      <c r="A5" t="s">
        <v>13</v>
      </c>
      <c r="B5">
        <v>-2.485159</v>
      </c>
      <c r="C5">
        <v>-1.919011</v>
      </c>
      <c r="D5">
        <v>0.000446</v>
      </c>
      <c r="E5">
        <v>1.932123</v>
      </c>
      <c r="F5">
        <v>2.803368</v>
      </c>
      <c r="G5">
        <v>3.081898</v>
      </c>
    </row>
    <row r="6" spans="1:7" ht="12.75">
      <c r="A6" t="s">
        <v>14</v>
      </c>
      <c r="B6" s="54">
        <v>-66.32547</v>
      </c>
      <c r="C6" s="54">
        <v>7.63394</v>
      </c>
      <c r="D6" s="54">
        <v>-50.08762</v>
      </c>
      <c r="E6" s="54">
        <v>68.3624</v>
      </c>
      <c r="F6" s="54">
        <v>25.01011</v>
      </c>
      <c r="G6" s="54">
        <v>-0.009511719</v>
      </c>
    </row>
    <row r="7" spans="1:7" ht="12.75">
      <c r="A7" t="s">
        <v>15</v>
      </c>
      <c r="B7" s="54">
        <v>10000</v>
      </c>
      <c r="C7" s="54">
        <v>10000</v>
      </c>
      <c r="D7" s="54">
        <v>10000</v>
      </c>
      <c r="E7" s="54">
        <v>10000</v>
      </c>
      <c r="F7" s="54">
        <v>10000</v>
      </c>
      <c r="G7" s="54">
        <v>10000</v>
      </c>
    </row>
    <row r="8" spans="1:7" ht="12.75">
      <c r="A8" t="s">
        <v>16</v>
      </c>
      <c r="B8" s="54">
        <v>0.2765396</v>
      </c>
      <c r="C8" s="54">
        <v>2.891217</v>
      </c>
      <c r="D8" s="54">
        <v>2.228318</v>
      </c>
      <c r="E8" s="54">
        <v>4.624269</v>
      </c>
      <c r="F8" s="54">
        <v>-5.918221</v>
      </c>
      <c r="G8" s="54">
        <v>1.595163</v>
      </c>
    </row>
    <row r="9" spans="1:7" ht="12.75">
      <c r="A9" t="s">
        <v>17</v>
      </c>
      <c r="B9" s="54">
        <v>0.4238331</v>
      </c>
      <c r="C9" s="54">
        <v>0.1511519</v>
      </c>
      <c r="D9" s="54">
        <v>0.03521663</v>
      </c>
      <c r="E9" s="54">
        <v>0.08055412</v>
      </c>
      <c r="F9" s="54">
        <v>-1.813879</v>
      </c>
      <c r="G9" s="54">
        <v>-0.1166212</v>
      </c>
    </row>
    <row r="10" spans="1:7" ht="12.75">
      <c r="A10" t="s">
        <v>18</v>
      </c>
      <c r="B10" s="54">
        <v>-0.3116803</v>
      </c>
      <c r="C10" s="54">
        <v>-1.673757</v>
      </c>
      <c r="D10" s="54">
        <v>-1.211538</v>
      </c>
      <c r="E10" s="54">
        <v>-1.415235</v>
      </c>
      <c r="F10" s="54">
        <v>1.18634</v>
      </c>
      <c r="G10" s="54">
        <v>-0.921683</v>
      </c>
    </row>
    <row r="11" spans="1:7" ht="12.75">
      <c r="A11" t="s">
        <v>19</v>
      </c>
      <c r="B11" s="54">
        <v>5.143515</v>
      </c>
      <c r="C11" s="54">
        <v>5.611947</v>
      </c>
      <c r="D11" s="54">
        <v>5.293434</v>
      </c>
      <c r="E11" s="54">
        <v>5.282126</v>
      </c>
      <c r="F11" s="54">
        <v>15.63662</v>
      </c>
      <c r="G11" s="54">
        <v>6.726402</v>
      </c>
    </row>
    <row r="12" spans="1:7" ht="12.75">
      <c r="A12" t="s">
        <v>20</v>
      </c>
      <c r="B12" s="54">
        <v>-0.1670546</v>
      </c>
      <c r="C12" s="54">
        <v>-0.1446442</v>
      </c>
      <c r="D12" s="54">
        <v>0.1480998</v>
      </c>
      <c r="E12" s="54">
        <v>-0.05432086</v>
      </c>
      <c r="F12" s="54">
        <v>-0.1471454</v>
      </c>
      <c r="G12" s="54">
        <v>-0.05599329</v>
      </c>
    </row>
    <row r="13" spans="1:7" ht="12.75">
      <c r="A13" t="s">
        <v>21</v>
      </c>
      <c r="B13" s="54">
        <v>-0.1698679</v>
      </c>
      <c r="C13" s="54">
        <v>0.06773771</v>
      </c>
      <c r="D13" s="54">
        <v>0.1548478</v>
      </c>
      <c r="E13" s="54">
        <v>0.03769913</v>
      </c>
      <c r="F13" s="54">
        <v>-0.2446991</v>
      </c>
      <c r="G13" s="54">
        <v>0.005387259</v>
      </c>
    </row>
    <row r="14" spans="1:7" ht="12.75">
      <c r="A14" t="s">
        <v>22</v>
      </c>
      <c r="B14" s="54">
        <v>-0.05367202</v>
      </c>
      <c r="C14" s="54">
        <v>-0.06123767</v>
      </c>
      <c r="D14" s="54">
        <v>0.000282684</v>
      </c>
      <c r="E14" s="54">
        <v>0.03130058</v>
      </c>
      <c r="F14" s="54">
        <v>0.06795045</v>
      </c>
      <c r="G14" s="54">
        <v>-0.005821425</v>
      </c>
    </row>
    <row r="15" spans="1:7" ht="12.75">
      <c r="A15" t="s">
        <v>23</v>
      </c>
      <c r="B15" s="54">
        <v>-0.2650238</v>
      </c>
      <c r="C15" s="54">
        <v>0.00739146</v>
      </c>
      <c r="D15" s="54">
        <v>0.001372882</v>
      </c>
      <c r="E15" s="54">
        <v>-0.02090345</v>
      </c>
      <c r="F15" s="54">
        <v>-0.3501366</v>
      </c>
      <c r="G15" s="54">
        <v>-0.08795149</v>
      </c>
    </row>
    <row r="16" spans="1:7" ht="12.75">
      <c r="A16" t="s">
        <v>24</v>
      </c>
      <c r="B16" s="54">
        <v>-0.001005359</v>
      </c>
      <c r="C16" s="54">
        <v>-0.03554182</v>
      </c>
      <c r="D16" s="54">
        <v>-0.0187337</v>
      </c>
      <c r="E16" s="54">
        <v>-0.08088023</v>
      </c>
      <c r="F16" s="54">
        <v>0.01172341</v>
      </c>
      <c r="G16" s="54">
        <v>-0.03110722</v>
      </c>
    </row>
    <row r="17" spans="1:7" ht="12.75">
      <c r="A17" t="s">
        <v>25</v>
      </c>
      <c r="B17" s="54">
        <v>-0.03238257</v>
      </c>
      <c r="C17" s="54">
        <v>-0.02622086</v>
      </c>
      <c r="D17" s="54">
        <v>-0.02502156</v>
      </c>
      <c r="E17" s="54">
        <v>-0.01979217</v>
      </c>
      <c r="F17" s="54">
        <v>-0.01212989</v>
      </c>
      <c r="G17" s="54">
        <v>-0.02340437</v>
      </c>
    </row>
    <row r="18" spans="1:7" ht="12.75">
      <c r="A18" t="s">
        <v>26</v>
      </c>
      <c r="B18" s="54">
        <v>0.01667552</v>
      </c>
      <c r="C18" s="54">
        <v>0.0116078</v>
      </c>
      <c r="D18" s="54">
        <v>0.02791078</v>
      </c>
      <c r="E18" s="54">
        <v>0.01336934</v>
      </c>
      <c r="F18" s="54">
        <v>-0.0284114</v>
      </c>
      <c r="G18" s="54">
        <v>0.01136473</v>
      </c>
    </row>
    <row r="19" spans="1:7" ht="12.75">
      <c r="A19" t="s">
        <v>27</v>
      </c>
      <c r="B19" s="54">
        <v>-0.1820086</v>
      </c>
      <c r="C19" s="54">
        <v>-0.1676776</v>
      </c>
      <c r="D19" s="54">
        <v>-0.1693469</v>
      </c>
      <c r="E19" s="54">
        <v>-0.1692552</v>
      </c>
      <c r="F19" s="54">
        <v>-0.1311579</v>
      </c>
      <c r="G19" s="54">
        <v>-0.1656554</v>
      </c>
    </row>
    <row r="20" spans="1:7" ht="12.75">
      <c r="A20" t="s">
        <v>28</v>
      </c>
      <c r="B20" s="54">
        <v>0.0008176517</v>
      </c>
      <c r="C20" s="54">
        <v>0.0005544182</v>
      </c>
      <c r="D20" s="54">
        <v>-0.002898314</v>
      </c>
      <c r="E20" s="54">
        <v>0.0007881639</v>
      </c>
      <c r="F20" s="54">
        <v>-0.003982655</v>
      </c>
      <c r="G20" s="54">
        <v>-0.000787951</v>
      </c>
    </row>
    <row r="21" spans="1:7" ht="12.75">
      <c r="A21" t="s">
        <v>29</v>
      </c>
      <c r="B21" s="54">
        <v>33.8945</v>
      </c>
      <c r="C21" s="54">
        <v>184.7902</v>
      </c>
      <c r="D21" s="54">
        <v>-79.10605</v>
      </c>
      <c r="E21" s="54">
        <v>-40.30575</v>
      </c>
      <c r="F21" s="54">
        <v>-154.5205</v>
      </c>
      <c r="G21" s="54">
        <v>0.004097548</v>
      </c>
    </row>
    <row r="22" spans="1:7" ht="12.75">
      <c r="A22" t="s">
        <v>30</v>
      </c>
      <c r="B22" s="54">
        <v>-49.7036</v>
      </c>
      <c r="C22" s="54">
        <v>-38.3804</v>
      </c>
      <c r="D22" s="54">
        <v>0.008919532</v>
      </c>
      <c r="E22" s="54">
        <v>38.64265</v>
      </c>
      <c r="F22" s="54">
        <v>56.06795</v>
      </c>
      <c r="G22" s="54">
        <v>0</v>
      </c>
    </row>
    <row r="23" spans="1:7" ht="12.75">
      <c r="A23" t="s">
        <v>31</v>
      </c>
      <c r="B23" s="54">
        <v>1.125504</v>
      </c>
      <c r="C23" s="54">
        <v>-0.238581</v>
      </c>
      <c r="D23" s="54">
        <v>-0.4446214</v>
      </c>
      <c r="E23" s="54">
        <v>2.775602</v>
      </c>
      <c r="F23" s="54">
        <v>9.389901</v>
      </c>
      <c r="G23" s="54">
        <v>1.919592</v>
      </c>
    </row>
    <row r="24" spans="1:7" ht="12.75">
      <c r="A24" t="s">
        <v>32</v>
      </c>
      <c r="B24" s="54">
        <v>-1.683231</v>
      </c>
      <c r="C24" s="54">
        <v>-0.2139492</v>
      </c>
      <c r="D24" s="54">
        <v>0.4283412</v>
      </c>
      <c r="E24" s="54">
        <v>1.04055</v>
      </c>
      <c r="F24" s="54">
        <v>-0.04342176</v>
      </c>
      <c r="G24" s="54">
        <v>0.05299785</v>
      </c>
    </row>
    <row r="25" spans="1:7" ht="12.75">
      <c r="A25" t="s">
        <v>33</v>
      </c>
      <c r="B25" s="54">
        <v>1.184299</v>
      </c>
      <c r="C25" s="54">
        <v>0.6994437</v>
      </c>
      <c r="D25" s="54">
        <v>-0.3012918</v>
      </c>
      <c r="E25" s="54">
        <v>0.5340015</v>
      </c>
      <c r="F25" s="54">
        <v>-3.136213</v>
      </c>
      <c r="G25" s="54">
        <v>-0.02303655</v>
      </c>
    </row>
    <row r="26" spans="1:7" ht="12.75">
      <c r="A26" t="s">
        <v>34</v>
      </c>
      <c r="B26" s="54">
        <v>0.4149206</v>
      </c>
      <c r="C26" s="54">
        <v>0.3787378</v>
      </c>
      <c r="D26" s="54">
        <v>0.4170337</v>
      </c>
      <c r="E26" s="54">
        <v>0.9128866</v>
      </c>
      <c r="F26" s="54">
        <v>2.926971</v>
      </c>
      <c r="G26" s="54">
        <v>0.8611459</v>
      </c>
    </row>
    <row r="27" spans="1:7" ht="12.75">
      <c r="A27" t="s">
        <v>35</v>
      </c>
      <c r="B27" s="54">
        <v>0.1056029</v>
      </c>
      <c r="C27" s="54">
        <v>0.2891018</v>
      </c>
      <c r="D27" s="54">
        <v>0.1456138</v>
      </c>
      <c r="E27" s="54">
        <v>0.3970735</v>
      </c>
      <c r="F27" s="54">
        <v>0.3052938</v>
      </c>
      <c r="G27" s="54">
        <v>0.2562076</v>
      </c>
    </row>
    <row r="28" spans="1:7" ht="12.75">
      <c r="A28" t="s">
        <v>36</v>
      </c>
      <c r="B28" s="54">
        <v>-0.3726095</v>
      </c>
      <c r="C28" s="54">
        <v>-0.1798221</v>
      </c>
      <c r="D28" s="54">
        <v>-0.4306473</v>
      </c>
      <c r="E28" s="54">
        <v>-0.1663882</v>
      </c>
      <c r="F28" s="54">
        <v>-0.2589322</v>
      </c>
      <c r="G28" s="54">
        <v>-0.2753735</v>
      </c>
    </row>
    <row r="29" spans="1:7" ht="12.75">
      <c r="A29" t="s">
        <v>37</v>
      </c>
      <c r="B29" s="54">
        <v>0.05085141</v>
      </c>
      <c r="C29" s="54">
        <v>-0.05767739</v>
      </c>
      <c r="D29" s="54">
        <v>-0.07748761</v>
      </c>
      <c r="E29" s="54">
        <v>0.08326633</v>
      </c>
      <c r="F29" s="54">
        <v>0.05011488</v>
      </c>
      <c r="G29" s="54">
        <v>0.00155328</v>
      </c>
    </row>
    <row r="30" spans="1:7" ht="12.75">
      <c r="A30" t="s">
        <v>38</v>
      </c>
      <c r="B30" s="54">
        <v>0.1128734</v>
      </c>
      <c r="C30" s="54">
        <v>0.01262685</v>
      </c>
      <c r="D30" s="54">
        <v>0.01226019</v>
      </c>
      <c r="E30" s="54">
        <v>-0.003314849</v>
      </c>
      <c r="F30" s="54">
        <v>0.195432</v>
      </c>
      <c r="G30" s="54">
        <v>0.04760642</v>
      </c>
    </row>
    <row r="31" spans="1:7" ht="12.75">
      <c r="A31" t="s">
        <v>39</v>
      </c>
      <c r="B31" s="54">
        <v>0.01235366</v>
      </c>
      <c r="C31" s="54">
        <v>0.001780011</v>
      </c>
      <c r="D31" s="54">
        <v>-0.00379915</v>
      </c>
      <c r="E31" s="54">
        <v>0.03348775</v>
      </c>
      <c r="F31" s="54">
        <v>0.005272103</v>
      </c>
      <c r="G31" s="54">
        <v>0.01006974</v>
      </c>
    </row>
    <row r="32" spans="1:7" ht="12.75">
      <c r="A32" t="s">
        <v>40</v>
      </c>
      <c r="B32" s="54">
        <v>-0.03052206</v>
      </c>
      <c r="C32" s="54">
        <v>-0.02455988</v>
      </c>
      <c r="D32" s="54">
        <v>-0.08488923</v>
      </c>
      <c r="E32" s="54">
        <v>-0.0429664</v>
      </c>
      <c r="F32" s="54">
        <v>-0.02616953</v>
      </c>
      <c r="G32" s="54">
        <v>-0.04458014</v>
      </c>
    </row>
    <row r="33" spans="1:7" ht="12.75">
      <c r="A33" t="s">
        <v>41</v>
      </c>
      <c r="B33" s="54">
        <v>0.07267574</v>
      </c>
      <c r="C33" s="54">
        <v>0.03650169</v>
      </c>
      <c r="D33" s="54">
        <v>0.1015512</v>
      </c>
      <c r="E33" s="54">
        <v>0.1040377</v>
      </c>
      <c r="F33" s="54">
        <v>0.07789321</v>
      </c>
      <c r="G33" s="54">
        <v>0.07916183</v>
      </c>
    </row>
    <row r="34" spans="1:7" ht="12.75">
      <c r="A34" t="s">
        <v>42</v>
      </c>
      <c r="B34" s="54">
        <v>0.01076052</v>
      </c>
      <c r="C34" s="54">
        <v>0.01128823</v>
      </c>
      <c r="D34" s="54">
        <v>0.005422689</v>
      </c>
      <c r="E34" s="54">
        <v>-0.001316242</v>
      </c>
      <c r="F34" s="54">
        <v>-0.03511567</v>
      </c>
      <c r="G34" s="54">
        <v>0.0006152103</v>
      </c>
    </row>
    <row r="35" spans="1:7" ht="12.75">
      <c r="A35" t="s">
        <v>43</v>
      </c>
      <c r="B35" s="54">
        <v>0.002118848</v>
      </c>
      <c r="C35" s="54">
        <v>-0.001993667</v>
      </c>
      <c r="D35" s="54">
        <v>-0.004091793</v>
      </c>
      <c r="E35" s="54">
        <v>0.002232988</v>
      </c>
      <c r="F35" s="54">
        <v>0.0006875723</v>
      </c>
      <c r="G35" s="54">
        <v>-0.0005288061</v>
      </c>
    </row>
    <row r="36" spans="1:6" ht="12.75">
      <c r="A36" t="s">
        <v>44</v>
      </c>
      <c r="B36" s="54">
        <v>21.75293</v>
      </c>
      <c r="C36" s="54">
        <v>21.76514</v>
      </c>
      <c r="D36" s="54">
        <v>21.7865</v>
      </c>
      <c r="E36" s="54">
        <v>21.78955</v>
      </c>
      <c r="F36" s="54">
        <v>21.81091</v>
      </c>
    </row>
    <row r="37" spans="1:6" ht="12.75">
      <c r="A37" t="s">
        <v>45</v>
      </c>
      <c r="B37" s="54">
        <v>0.02593994</v>
      </c>
      <c r="C37" s="54">
        <v>-0.01627604</v>
      </c>
      <c r="D37" s="54">
        <v>-0.03560384</v>
      </c>
      <c r="E37" s="54">
        <v>-0.05137126</v>
      </c>
      <c r="F37" s="54">
        <v>-0.06205241</v>
      </c>
    </row>
    <row r="38" spans="1:7" ht="12.75">
      <c r="A38" t="s">
        <v>54</v>
      </c>
      <c r="B38" s="54">
        <v>0.0001130369</v>
      </c>
      <c r="C38" s="54">
        <v>-1.177183E-05</v>
      </c>
      <c r="D38" s="54">
        <v>8.514907E-05</v>
      </c>
      <c r="E38" s="54">
        <v>-0.0001159496</v>
      </c>
      <c r="F38" s="54">
        <v>-4.104307E-05</v>
      </c>
      <c r="G38" s="54">
        <v>1.854206E-05</v>
      </c>
    </row>
    <row r="39" spans="1:7" ht="12.75">
      <c r="A39" t="s">
        <v>55</v>
      </c>
      <c r="B39" s="54">
        <v>-5.705881E-05</v>
      </c>
      <c r="C39" s="54">
        <v>-0.0003141885</v>
      </c>
      <c r="D39" s="54">
        <v>0.0001344802</v>
      </c>
      <c r="E39" s="54">
        <v>6.896784E-05</v>
      </c>
      <c r="F39" s="54">
        <v>0.0002629149</v>
      </c>
      <c r="G39" s="54">
        <v>0.0008866669</v>
      </c>
    </row>
    <row r="40" spans="2:5" ht="12.75">
      <c r="B40" t="s">
        <v>46</v>
      </c>
      <c r="C40">
        <v>-0.003751</v>
      </c>
      <c r="D40" t="s">
        <v>47</v>
      </c>
      <c r="E40">
        <v>3.115987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12.517</v>
      </c>
      <c r="C44">
        <v>12.516</v>
      </c>
      <c r="D44">
        <v>12.516</v>
      </c>
      <c r="E44">
        <v>12.516</v>
      </c>
      <c r="F44">
        <v>12.516</v>
      </c>
      <c r="J44">
        <v>12.517</v>
      </c>
    </row>
    <row r="50" spans="1:7" ht="12.75">
      <c r="A50" t="s">
        <v>57</v>
      </c>
      <c r="B50">
        <f>-0.017/(B7*B7+B22*B22)*(B21*B22+B6*B7)</f>
        <v>0.00011303690185621905</v>
      </c>
      <c r="C50">
        <f>-0.017/(C7*C7+C22*C22)*(C21*C22+C6*C7)</f>
        <v>-1.1771829889805356E-05</v>
      </c>
      <c r="D50">
        <f>-0.017/(D7*D7+D22*D22)*(D21*D22+D6*D7)</f>
        <v>8.514907395005281E-05</v>
      </c>
      <c r="E50">
        <f>-0.017/(E7*E7+E22*E22)*(E21*E22+E6*E7)</f>
        <v>-0.00011594957000960481</v>
      </c>
      <c r="F50">
        <f>-0.017/(F7*F7+F22*F22)*(F21*F22+F6*F7)</f>
        <v>-4.104307666012285E-05</v>
      </c>
      <c r="G50">
        <f>(B50*B$4+C50*C$4+D50*D$4+E50*E$4+F50*F$4)/SUM(B$4:F$4)</f>
        <v>6.066687930649679E-07</v>
      </c>
    </row>
    <row r="51" spans="1:7" ht="12.75">
      <c r="A51" t="s">
        <v>58</v>
      </c>
      <c r="B51">
        <f>-0.017/(B7*B7+B22*B22)*(B21*B7-B6*B22)</f>
        <v>-5.705881590448993E-05</v>
      </c>
      <c r="C51">
        <f>-0.017/(C7*C7+C22*C22)*(C21*C7-C6*C22)</f>
        <v>-0.00031418852075399024</v>
      </c>
      <c r="D51">
        <f>-0.017/(D7*D7+D22*D22)*(D21*D7-D6*D22)</f>
        <v>0.000134480209051011</v>
      </c>
      <c r="E51">
        <f>-0.017/(E7*E7+E22*E22)*(E21*E7-E6*E22)</f>
        <v>6.896783486515318E-05</v>
      </c>
      <c r="F51">
        <f>-0.017/(F7*F7+F22*F22)*(F21*F7-F6*F22)</f>
        <v>0.0002629149701170026</v>
      </c>
      <c r="G51">
        <f>(B51*B$4+C51*C$4+D51*D$4+E51*E$4+F51*F$4)/SUM(B$4:F$4)</f>
        <v>2.0874902468864021E-07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10000.011232835901</v>
      </c>
      <c r="C62">
        <f>C7+(2/0.017)*(C8*C50-C23*C51)</f>
        <v>9999.987177138099</v>
      </c>
      <c r="D62">
        <f>D7+(2/0.017)*(D8*D50-D23*D51)</f>
        <v>10000.029356705058</v>
      </c>
      <c r="E62">
        <f>E7+(2/0.017)*(E8*E50-E23*E51)</f>
        <v>9999.914398910289</v>
      </c>
      <c r="F62">
        <f>F7+(2/0.017)*(F8*F50-F23*F51)</f>
        <v>9999.73813605381</v>
      </c>
    </row>
    <row r="63" spans="1:6" ht="12.75">
      <c r="A63" t="s">
        <v>66</v>
      </c>
      <c r="B63">
        <f>B8+(3/0.017)*(B9*B50-B24*B51)</f>
        <v>0.26804529637195057</v>
      </c>
      <c r="C63">
        <f>C8+(3/0.017)*(C9*C50-C24*C51)</f>
        <v>2.879040579331973</v>
      </c>
      <c r="D63">
        <f>D8+(3/0.017)*(D9*D50-D24*D51)</f>
        <v>2.218681867525467</v>
      </c>
      <c r="E63">
        <f>E8+(3/0.017)*(E9*E50-E24*E51)</f>
        <v>4.60995640656257</v>
      </c>
      <c r="F63">
        <f>F8+(3/0.017)*(F9*F50-F24*F51)</f>
        <v>-5.903068634309056</v>
      </c>
    </row>
    <row r="64" spans="1:6" ht="12.75">
      <c r="A64" t="s">
        <v>67</v>
      </c>
      <c r="B64">
        <f>B9+(4/0.017)*(B10*B50-B25*B51)</f>
        <v>0.43144329367888345</v>
      </c>
      <c r="C64">
        <f>C9+(4/0.017)*(C10*C50-C25*C51)</f>
        <v>0.20749551509048675</v>
      </c>
      <c r="D64">
        <f>D9+(4/0.017)*(D10*D50-D25*D51)</f>
        <v>0.020476970116248543</v>
      </c>
      <c r="E64">
        <f>E9+(4/0.017)*(E10*E50-E25*E51)</f>
        <v>0.11049928763359976</v>
      </c>
      <c r="F64">
        <f>F9+(4/0.017)*(F10*F50-F25*F51)</f>
        <v>-1.6313222226798623</v>
      </c>
    </row>
    <row r="65" spans="1:6" ht="12.75">
      <c r="A65" t="s">
        <v>68</v>
      </c>
      <c r="B65">
        <f>B10+(5/0.017)*(B11*B50-B26*B51)</f>
        <v>-0.13371504165253795</v>
      </c>
      <c r="C65">
        <f>C10+(5/0.017)*(C11*C50-C26*C51)</f>
        <v>-1.6581887106761715</v>
      </c>
      <c r="D65">
        <f>D10+(5/0.017)*(D11*D50-D26*D51)</f>
        <v>-1.0954649929534097</v>
      </c>
      <c r="E65">
        <f>E10+(5/0.017)*(E11*E50-E26*E51)</f>
        <v>-1.613887956092931</v>
      </c>
      <c r="F65">
        <f>F10+(5/0.017)*(F11*F50-F26*F51)</f>
        <v>0.7712460334224871</v>
      </c>
    </row>
    <row r="66" spans="1:6" ht="12.75">
      <c r="A66" t="s">
        <v>69</v>
      </c>
      <c r="B66">
        <f>B11+(6/0.017)*(B12*B50-B27*B51)</f>
        <v>5.138976967766559</v>
      </c>
      <c r="C66">
        <f>C11+(6/0.017)*(C12*C50-C27*C51)</f>
        <v>5.6446064801669165</v>
      </c>
      <c r="D66">
        <f>D11+(6/0.017)*(D12*D50-D27*D51)</f>
        <v>5.290973430549697</v>
      </c>
      <c r="E66">
        <f>E11+(6/0.017)*(E12*E50-E27*E51)</f>
        <v>5.274683593217255</v>
      </c>
      <c r="F66">
        <f>F11+(6/0.017)*(F12*F50-F27*F51)</f>
        <v>15.610422231633581</v>
      </c>
    </row>
    <row r="67" spans="1:6" ht="12.75">
      <c r="A67" t="s">
        <v>70</v>
      </c>
      <c r="B67">
        <f>B12+(7/0.017)*(B13*B50-B28*B51)</f>
        <v>-0.1837154227081825</v>
      </c>
      <c r="C67">
        <f>C12+(7/0.017)*(C13*C50-C28*C51)</f>
        <v>-0.1682364385164616</v>
      </c>
      <c r="D67">
        <f>D12+(7/0.017)*(D13*D50-D28*D51)</f>
        <v>0.17737572940771737</v>
      </c>
      <c r="E67">
        <f>E12+(7/0.017)*(E13*E50-E28*E51)</f>
        <v>-0.05139558635793428</v>
      </c>
      <c r="F67">
        <f>F12+(7/0.017)*(F13*F50-F28*F51)</f>
        <v>-0.11497819477546767</v>
      </c>
    </row>
    <row r="68" spans="1:6" ht="12.75">
      <c r="A68" t="s">
        <v>71</v>
      </c>
      <c r="B68">
        <f>B13+(8/0.017)*(B14*B50-B29*B51)</f>
        <v>-0.17135749887787824</v>
      </c>
      <c r="C68">
        <f>C13+(8/0.017)*(C14*C50-C29*C51)</f>
        <v>0.059549147924252734</v>
      </c>
      <c r="D68">
        <f>D13+(8/0.017)*(D14*D50-D29*D51)</f>
        <v>0.15976291542234528</v>
      </c>
      <c r="E68">
        <f>E13+(8/0.017)*(E14*E50-E29*E51)</f>
        <v>0.033288783040320666</v>
      </c>
      <c r="F68">
        <f>F13+(8/0.017)*(F14*F50-F29*F51)</f>
        <v>-0.2522119695087327</v>
      </c>
    </row>
    <row r="69" spans="1:6" ht="12.75">
      <c r="A69" t="s">
        <v>72</v>
      </c>
      <c r="B69">
        <f>B14+(9/0.017)*(B15*B50-B30*B51)</f>
        <v>-0.06612222120420208</v>
      </c>
      <c r="C69">
        <f>C14+(9/0.017)*(C15*C50-C30*C51)</f>
        <v>-0.059183446304604294</v>
      </c>
      <c r="D69">
        <f>D14+(9/0.017)*(D15*D50-D30*D51)</f>
        <v>-0.0005282971499624568</v>
      </c>
      <c r="E69">
        <f>E14+(9/0.017)*(E15*E50-E30*E51)</f>
        <v>0.032704772704639395</v>
      </c>
      <c r="F69">
        <f>F14+(9/0.017)*(F15*F50-F30*F51)</f>
        <v>0.04835622434580461</v>
      </c>
    </row>
    <row r="70" spans="1:6" ht="12.75">
      <c r="A70" t="s">
        <v>73</v>
      </c>
      <c r="B70">
        <f>B15+(10/0.017)*(B16*B50-B31*B51)</f>
        <v>-0.26467601026760385</v>
      </c>
      <c r="C70">
        <f>C15+(10/0.017)*(C16*C50-C31*C51)</f>
        <v>0.00796654898942936</v>
      </c>
      <c r="D70">
        <f>D15+(10/0.017)*(D16*D50-D31*D51)</f>
        <v>0.0007350898115047319</v>
      </c>
      <c r="E70">
        <f>E15+(10/0.017)*(E16*E50-E31*E51)</f>
        <v>-0.01674553807131035</v>
      </c>
      <c r="F70">
        <f>F15+(10/0.017)*(F16*F50-F31*F51)</f>
        <v>-0.3512349997753217</v>
      </c>
    </row>
    <row r="71" spans="1:6" ht="12.75">
      <c r="A71" t="s">
        <v>74</v>
      </c>
      <c r="B71">
        <f>B16+(11/0.017)*(B17*B50-B32*B51)</f>
        <v>-0.0045007565226227834</v>
      </c>
      <c r="C71">
        <f>C16+(11/0.017)*(C17*C50-C32*C51)</f>
        <v>-0.04033507961763072</v>
      </c>
      <c r="D71">
        <f>D16+(11/0.017)*(D17*D50-D32*D51)</f>
        <v>-0.012725526701662918</v>
      </c>
      <c r="E71">
        <f>E16+(11/0.017)*(E17*E50-E32*E51)</f>
        <v>-0.07747786970640716</v>
      </c>
      <c r="F71">
        <f>F16+(11/0.017)*(F17*F50-F32*F51)</f>
        <v>0.0164975453666955</v>
      </c>
    </row>
    <row r="72" spans="1:6" ht="12.75">
      <c r="A72" t="s">
        <v>75</v>
      </c>
      <c r="B72">
        <f>B17+(12/0.017)*(B18*B50-B33*B51)</f>
        <v>-0.02812487062092424</v>
      </c>
      <c r="C72">
        <f>C17+(12/0.017)*(C18*C50-C33*C51)</f>
        <v>-0.01822196569002882</v>
      </c>
      <c r="D72">
        <f>D17+(12/0.017)*(D18*D50-D33*D51)</f>
        <v>-0.032983947907169915</v>
      </c>
      <c r="E72">
        <f>E17+(12/0.017)*(E18*E50-E33*E51)</f>
        <v>-0.025951292920702983</v>
      </c>
      <c r="F72">
        <f>F17+(12/0.017)*(F18*F50-F33*F51)</f>
        <v>-0.025762736854997175</v>
      </c>
    </row>
    <row r="73" spans="1:6" ht="12.75">
      <c r="A73" t="s">
        <v>76</v>
      </c>
      <c r="B73">
        <f>B18+(13/0.017)*(B19*B50-B34*B51)</f>
        <v>0.0014122156216984563</v>
      </c>
      <c r="C73">
        <f>C18+(13/0.017)*(C19*C50-C34*C51)</f>
        <v>0.015829362241123607</v>
      </c>
      <c r="D73">
        <f>D18+(13/0.017)*(D19*D50-D34*D51)</f>
        <v>0.01632626889403173</v>
      </c>
      <c r="E73">
        <f>E18+(13/0.017)*(E19*E50-E34*E51)</f>
        <v>0.02844616342919101</v>
      </c>
      <c r="F73">
        <f>F18+(13/0.017)*(F19*F50-F34*F51)</f>
        <v>-0.017234796003023516</v>
      </c>
    </row>
    <row r="74" spans="1:6" ht="12.75">
      <c r="A74" t="s">
        <v>77</v>
      </c>
      <c r="B74">
        <f>B19+(14/0.017)*(B20*B50-B35*B51)</f>
        <v>-0.18183292159876593</v>
      </c>
      <c r="C74">
        <f>C19+(14/0.017)*(C20*C50-C35*C51)</f>
        <v>-0.16819882313134235</v>
      </c>
      <c r="D74">
        <f>D19+(14/0.017)*(D20*D50-D35*D51)</f>
        <v>-0.16909697823830366</v>
      </c>
      <c r="E74">
        <f>E19+(14/0.017)*(E20*E50-E35*E51)</f>
        <v>-0.1694572872106581</v>
      </c>
      <c r="F74">
        <f>F19+(14/0.017)*(F20*F50-F35*F51)</f>
        <v>-0.1311721574651322</v>
      </c>
    </row>
    <row r="75" spans="1:6" ht="12.75">
      <c r="A75" t="s">
        <v>78</v>
      </c>
      <c r="B75" s="54">
        <f>B20</f>
        <v>0.0008176517</v>
      </c>
      <c r="C75" s="54">
        <f>C20</f>
        <v>0.0005544182</v>
      </c>
      <c r="D75" s="54">
        <f>D20</f>
        <v>-0.002898314</v>
      </c>
      <c r="E75" s="54">
        <f>E20</f>
        <v>0.0007881639</v>
      </c>
      <c r="F75" s="54">
        <f>F20</f>
        <v>-0.003982655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-49.690488886698816</v>
      </c>
      <c r="C82">
        <f>C22+(2/0.017)*(C8*C51+C23*C50)</f>
        <v>-38.48693866558375</v>
      </c>
      <c r="D82">
        <f>D22+(2/0.017)*(D8*D51+D23*D50)</f>
        <v>0.039720187294559374</v>
      </c>
      <c r="E82">
        <f>E22+(2/0.017)*(E8*E51+E23*E50)</f>
        <v>38.64230834851133</v>
      </c>
      <c r="F82">
        <f>F22+(2/0.017)*(F8*F51+F23*F50)</f>
        <v>55.839552432478264</v>
      </c>
    </row>
    <row r="83" spans="1:6" ht="12.75">
      <c r="A83" t="s">
        <v>81</v>
      </c>
      <c r="B83">
        <f>B23+(3/0.017)*(B9*B51+B24*B50)</f>
        <v>1.0876597707925633</v>
      </c>
      <c r="C83">
        <f>C23+(3/0.017)*(C9*C51+C24*C50)</f>
        <v>-0.2465171679322403</v>
      </c>
      <c r="D83">
        <f>D23+(3/0.017)*(D9*D51+D24*D50)</f>
        <v>-0.43734925948015413</v>
      </c>
      <c r="E83">
        <f>E23+(3/0.017)*(E9*E51+E24*E50)</f>
        <v>2.7552909973245368</v>
      </c>
      <c r="F83">
        <f>F23+(3/0.017)*(F9*F51+F24*F50)</f>
        <v>9.306057391684154</v>
      </c>
    </row>
    <row r="84" spans="1:6" ht="12.75">
      <c r="A84" t="s">
        <v>82</v>
      </c>
      <c r="B84">
        <f>B24+(4/0.017)*(B10*B51+B25*B50)</f>
        <v>-1.6475478003081943</v>
      </c>
      <c r="C84">
        <f>C24+(4/0.017)*(C10*C51+C25*C50)</f>
        <v>-0.09215119913464934</v>
      </c>
      <c r="D84">
        <f>D24+(4/0.017)*(D10*D51+D25*D50)</f>
        <v>0.3839688232301204</v>
      </c>
      <c r="E84">
        <f>E24+(4/0.017)*(E10*E51+E25*E50)</f>
        <v>1.0030151910388545</v>
      </c>
      <c r="F84">
        <f>F24+(4/0.017)*(F10*F51+F25*F50)</f>
        <v>0.06025503440707735</v>
      </c>
    </row>
    <row r="85" spans="1:6" ht="12.75">
      <c r="A85" t="s">
        <v>83</v>
      </c>
      <c r="B85">
        <f>B25+(5/0.017)*(B11*B51+B26*B50)</f>
        <v>1.111775018721571</v>
      </c>
      <c r="C85">
        <f>C25+(5/0.017)*(C11*C51+C26*C50)</f>
        <v>0.17954141663699041</v>
      </c>
      <c r="D85">
        <f>D25+(5/0.017)*(D11*D51+D26*D50)</f>
        <v>-0.08147646344744303</v>
      </c>
      <c r="E85">
        <f>E25+(5/0.017)*(E11*E51+E26*E50)</f>
        <v>0.6100156132257065</v>
      </c>
      <c r="F85">
        <f>F25+(5/0.017)*(F11*F51+F26*F50)</f>
        <v>-1.962398416207068</v>
      </c>
    </row>
    <row r="86" spans="1:6" ht="12.75">
      <c r="A86" t="s">
        <v>84</v>
      </c>
      <c r="B86">
        <f>B26+(6/0.017)*(B12*B51+B27*B50)</f>
        <v>0.422497880815446</v>
      </c>
      <c r="C86">
        <f>C26+(6/0.017)*(C12*C51+C27*C50)</f>
        <v>0.39357625530230866</v>
      </c>
      <c r="D86">
        <f>D26+(6/0.017)*(D12*D51+D27*D50)</f>
        <v>0.4284391255136804</v>
      </c>
      <c r="E86">
        <f>E26+(6/0.017)*(E12*E51+E27*E50)</f>
        <v>0.8953147551684393</v>
      </c>
      <c r="F86">
        <f>F26+(6/0.017)*(F12*F51+F27*F50)</f>
        <v>2.9088944381360773</v>
      </c>
    </row>
    <row r="87" spans="1:6" ht="12.75">
      <c r="A87" t="s">
        <v>85</v>
      </c>
      <c r="B87">
        <f>B27+(7/0.017)*(B13*B51+B28*B50)</f>
        <v>0.09225095083905366</v>
      </c>
      <c r="C87">
        <f>C27+(7/0.017)*(C13*C51+C28*C50)</f>
        <v>0.2812100923454267</v>
      </c>
      <c r="D87">
        <f>D27+(7/0.017)*(D13*D51+D28*D50)</f>
        <v>0.13908928353217587</v>
      </c>
      <c r="E87">
        <f>E27+(7/0.017)*(E13*E51+E28*E50)</f>
        <v>0.40608812784232384</v>
      </c>
      <c r="F87">
        <f>F27+(7/0.017)*(F13*F51+F28*F50)</f>
        <v>0.28317887194067753</v>
      </c>
    </row>
    <row r="88" spans="1:6" ht="12.75">
      <c r="A88" t="s">
        <v>86</v>
      </c>
      <c r="B88">
        <f>B28+(8/0.017)*(B14*B51+B29*B50)</f>
        <v>-0.36846335988243645</v>
      </c>
      <c r="C88">
        <f>C28+(8/0.017)*(C14*C51+C29*C50)</f>
        <v>-0.17044838641162874</v>
      </c>
      <c r="D88">
        <f>D28+(8/0.017)*(D14*D51+D29*D50)</f>
        <v>-0.4337343507438529</v>
      </c>
      <c r="E88">
        <f>E28+(8/0.017)*(E14*E51+E29*E50)</f>
        <v>-0.16991571149513146</v>
      </c>
      <c r="F88">
        <f>F28+(8/0.017)*(F14*F51+F29*F50)</f>
        <v>-0.25149298980257223</v>
      </c>
    </row>
    <row r="89" spans="1:6" ht="12.75">
      <c r="A89" t="s">
        <v>87</v>
      </c>
      <c r="B89">
        <f>B29+(9/0.017)*(B15*B51+B30*B50)</f>
        <v>0.06561183546308089</v>
      </c>
      <c r="C89">
        <f>C29+(9/0.017)*(C15*C51+C30*C50)</f>
        <v>-0.058985541595571025</v>
      </c>
      <c r="D89">
        <f>D29+(9/0.017)*(D15*D51+D30*D50)</f>
        <v>-0.07683719096765726</v>
      </c>
      <c r="E89">
        <f>E29+(9/0.017)*(E15*E51+E30*E50)</f>
        <v>0.0827065774503743</v>
      </c>
      <c r="F89">
        <f>F29+(9/0.017)*(F15*F51+F30*F50)</f>
        <v>-0.002867211679611195</v>
      </c>
    </row>
    <row r="90" spans="1:6" ht="12.75">
      <c r="A90" t="s">
        <v>88</v>
      </c>
      <c r="B90">
        <f>B30+(10/0.017)*(B16*B51+B31*B50)</f>
        <v>0.11372856708652002</v>
      </c>
      <c r="C90">
        <f>C30+(10/0.017)*(C16*C51+C31*C50)</f>
        <v>0.01918324874353565</v>
      </c>
      <c r="D90">
        <f>D30+(10/0.017)*(D16*D51+D31*D50)</f>
        <v>0.010587951178472783</v>
      </c>
      <c r="E90">
        <f>E30+(10/0.017)*(E16*E51+E31*E50)</f>
        <v>-0.00888015756446162</v>
      </c>
      <c r="F90">
        <f>F30+(10/0.017)*(F16*F51+F31*F50)</f>
        <v>0.19711780980131194</v>
      </c>
    </row>
    <row r="91" spans="1:6" ht="12.75">
      <c r="A91" t="s">
        <v>89</v>
      </c>
      <c r="B91">
        <f>B31+(11/0.017)*(B17*B51+B32*B50)</f>
        <v>0.011316807764365937</v>
      </c>
      <c r="C91">
        <f>C31+(11/0.017)*(C17*C51+C32*C50)</f>
        <v>0.007297745553146267</v>
      </c>
      <c r="D91">
        <f>D31+(11/0.017)*(D17*D51+D32*D50)</f>
        <v>-0.01065353725685706</v>
      </c>
      <c r="E91">
        <f>E31+(11/0.017)*(E17*E51+E32*E50)</f>
        <v>0.03582810514232083</v>
      </c>
      <c r="F91">
        <f>F31+(11/0.017)*(F17*F51+F32*F50)</f>
        <v>0.003903540173520319</v>
      </c>
    </row>
    <row r="92" spans="1:6" ht="12.75">
      <c r="A92" t="s">
        <v>90</v>
      </c>
      <c r="B92">
        <f>B32+(12/0.017)*(B18*B51+B33*B50)</f>
        <v>-0.025394844660764856</v>
      </c>
      <c r="C92">
        <f>C32+(12/0.017)*(C18*C51+C33*C50)</f>
        <v>-0.027437571197584876</v>
      </c>
      <c r="D92">
        <f>D32+(12/0.017)*(D18*D51+D33*D50)</f>
        <v>-0.07613597952868702</v>
      </c>
      <c r="E92">
        <f>E32+(12/0.017)*(E18*E51+E33*E50)</f>
        <v>-0.05083068622099683</v>
      </c>
      <c r="F92">
        <f>F32+(12/0.017)*(F18*F51+F33*F50)</f>
        <v>-0.03369900720328135</v>
      </c>
    </row>
    <row r="93" spans="1:6" ht="12.75">
      <c r="A93" t="s">
        <v>91</v>
      </c>
      <c r="B93">
        <f>B33+(13/0.017)*(B19*B51+B34*B50)</f>
        <v>0.081547499033338</v>
      </c>
      <c r="C93">
        <f>C33+(13/0.017)*(C19*C51+C34*C50)</f>
        <v>0.07668659716443585</v>
      </c>
      <c r="D93">
        <f>D33+(13/0.017)*(D19*D51+D34*D50)</f>
        <v>0.08448902915428648</v>
      </c>
      <c r="E93">
        <f>E33+(13/0.017)*(E19*E51+E34*E50)</f>
        <v>0.09522786994902244</v>
      </c>
      <c r="F93">
        <f>F33+(13/0.017)*(F19*F51+F34*F50)</f>
        <v>0.05262570629980859</v>
      </c>
    </row>
    <row r="94" spans="1:6" ht="12.75">
      <c r="A94" t="s">
        <v>92</v>
      </c>
      <c r="B94">
        <f>B34+(14/0.017)*(B20*B51+B35*B50)</f>
        <v>0.010919340756376433</v>
      </c>
      <c r="C94">
        <f>C34+(14/0.017)*(C20*C51+C35*C50)</f>
        <v>0.011164105402647858</v>
      </c>
      <c r="D94">
        <f>D34+(14/0.017)*(D20*D51+D35*D50)</f>
        <v>0.00481477749393818</v>
      </c>
      <c r="E94">
        <f>E34+(14/0.017)*(E20*E51+E35*E50)</f>
        <v>-0.0014846999158991913</v>
      </c>
      <c r="F94">
        <f>F34+(14/0.017)*(F20*F51+F35*F50)</f>
        <v>-0.03600122740241262</v>
      </c>
    </row>
    <row r="95" spans="1:6" ht="12.75">
      <c r="A95" t="s">
        <v>93</v>
      </c>
      <c r="B95" s="54">
        <f>B35</f>
        <v>0.002118848</v>
      </c>
      <c r="C95" s="54">
        <f>C35</f>
        <v>-0.001993667</v>
      </c>
      <c r="D95" s="54">
        <f>D35</f>
        <v>-0.004091793</v>
      </c>
      <c r="E95" s="54">
        <f>E35</f>
        <v>0.002232988</v>
      </c>
      <c r="F95" s="54">
        <f>F35</f>
        <v>0.0006875723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0.26804499528140596</v>
      </c>
      <c r="C103">
        <f>C63*10000/C62</f>
        <v>2.8790442710906827</v>
      </c>
      <c r="D103">
        <f>D63*10000/D62</f>
        <v>2.218675354225668</v>
      </c>
      <c r="E103">
        <f>E63*10000/E62</f>
        <v>4.609995868629562</v>
      </c>
      <c r="F103">
        <f>F63*10000/F62</f>
        <v>-5.903223218441779</v>
      </c>
      <c r="G103">
        <f>AVERAGE(C103:E103)</f>
        <v>3.235905164648637</v>
      </c>
      <c r="H103">
        <f>STDEV(C103:E103)</f>
        <v>1.2349557577765549</v>
      </c>
      <c r="I103">
        <f>(B103*B4+C103*C4+D103*D4+E103*E4+F103*F4)/SUM(B4:F4)</f>
        <v>1.5869610386484103</v>
      </c>
      <c r="K103">
        <f>(LN(H103)+LN(H123))/2-LN(K114*K115^3)</f>
        <v>-3.4817184113423</v>
      </c>
    </row>
    <row r="104" spans="1:11" ht="12.75">
      <c r="A104" t="s">
        <v>67</v>
      </c>
      <c r="B104">
        <f>B64*10000/B62</f>
        <v>0.43144280904625604</v>
      </c>
      <c r="C104">
        <f>C64*10000/C62</f>
        <v>0.20749578115946143</v>
      </c>
      <c r="D104">
        <f>D64*10000/D62</f>
        <v>0.0204769100027878</v>
      </c>
      <c r="E104">
        <f>E64*10000/E62</f>
        <v>0.11050023352764009</v>
      </c>
      <c r="F104">
        <f>F64*10000/F62</f>
        <v>-1.6313649422460077</v>
      </c>
      <c r="G104">
        <f>AVERAGE(C104:E104)</f>
        <v>0.1128243082299631</v>
      </c>
      <c r="H104">
        <f>STDEV(C104:E104)</f>
        <v>0.09353109394525226</v>
      </c>
      <c r="I104">
        <f>(B104*B4+C104*C4+D104*D4+E104*E4+F104*F4)/SUM(B4:F4)</f>
        <v>-0.0739740412681181</v>
      </c>
      <c r="K104">
        <f>(LN(H104)+LN(H124))/2-LN(K114*K115^4)</f>
        <v>-4.7716693113930795</v>
      </c>
    </row>
    <row r="105" spans="1:11" ht="12.75">
      <c r="A105" t="s">
        <v>68</v>
      </c>
      <c r="B105">
        <f>B65*10000/B62</f>
        <v>-0.13371489145279464</v>
      </c>
      <c r="C105">
        <f>C65*10000/C62</f>
        <v>-1.6581908369513823</v>
      </c>
      <c r="D105">
        <f>D65*10000/D62</f>
        <v>-1.0954617770385806</v>
      </c>
      <c r="E105">
        <f>E65*10000/E62</f>
        <v>-1.6139017712679615</v>
      </c>
      <c r="F105">
        <f>F65*10000/F62</f>
        <v>0.771266230104345</v>
      </c>
      <c r="G105">
        <f>AVERAGE(C105:E105)</f>
        <v>-1.4558514617526415</v>
      </c>
      <c r="H105">
        <f>STDEV(C105:E105)</f>
        <v>0.31289123345182185</v>
      </c>
      <c r="I105">
        <f>(B105*B4+C105*C4+D105*D4+E105*E4+F105*F4)/SUM(B4:F4)</f>
        <v>-0.9674470763709102</v>
      </c>
      <c r="K105">
        <f>(LN(H105)+LN(H125))/2-LN(K114*K115^5)</f>
        <v>-3.802941132285726</v>
      </c>
    </row>
    <row r="106" spans="1:11" ht="12.75">
      <c r="A106" t="s">
        <v>69</v>
      </c>
      <c r="B106">
        <f>B66*10000/B62</f>
        <v>5.138971195244545</v>
      </c>
      <c r="C106">
        <f>C66*10000/C62</f>
        <v>5.644613718177136</v>
      </c>
      <c r="D106">
        <f>D66*10000/D62</f>
        <v>5.290957898040649</v>
      </c>
      <c r="E106">
        <f>E66*10000/E62</f>
        <v>5.274728745470109</v>
      </c>
      <c r="F106">
        <f>F66*10000/F62</f>
        <v>15.610831023015082</v>
      </c>
      <c r="G106">
        <f>AVERAGE(C106:E106)</f>
        <v>5.403433453895965</v>
      </c>
      <c r="H106">
        <f>STDEV(C106:E106)</f>
        <v>0.20902580285059028</v>
      </c>
      <c r="I106">
        <f>(B106*B4+C106*C4+D106*D4+E106*E4+F106*F4)/SUM(B4:F4)</f>
        <v>6.7278902262777205</v>
      </c>
      <c r="K106">
        <f>(LN(H106)+LN(H126))/2-LN(K114*K115^6)</f>
        <v>-3.523453978971643</v>
      </c>
    </row>
    <row r="107" spans="1:11" ht="12.75">
      <c r="A107" t="s">
        <v>70</v>
      </c>
      <c r="B107">
        <f>B67*10000/B62</f>
        <v>-0.18371521634389473</v>
      </c>
      <c r="C107">
        <f>C67*10000/C62</f>
        <v>-0.16823665424400003</v>
      </c>
      <c r="D107">
        <f>D67*10000/D62</f>
        <v>0.17737520869254875</v>
      </c>
      <c r="E107">
        <f>E67*10000/E62</f>
        <v>-0.05139602631352021</v>
      </c>
      <c r="F107">
        <f>F67*10000/F62</f>
        <v>-0.11498120571869438</v>
      </c>
      <c r="G107">
        <f>AVERAGE(C107:E107)</f>
        <v>-0.014085823954990495</v>
      </c>
      <c r="H107">
        <f>STDEV(C107:E107)</f>
        <v>0.17580082010799544</v>
      </c>
      <c r="I107">
        <f>(B107*B4+C107*C4+D107*D4+E107*E4+F107*F4)/SUM(B4:F4)</f>
        <v>-0.05207502210130994</v>
      </c>
      <c r="K107">
        <f>(LN(H107)+LN(H127))/2-LN(K114*K115^7)</f>
        <v>-3.388975460703216</v>
      </c>
    </row>
    <row r="108" spans="1:9" ht="12.75">
      <c r="A108" t="s">
        <v>71</v>
      </c>
      <c r="B108">
        <f>B68*10000/B62</f>
        <v>-0.17135730639502791</v>
      </c>
      <c r="C108">
        <f>C68*10000/C62</f>
        <v>0.05954922428340067</v>
      </c>
      <c r="D108">
        <f>D68*10000/D62</f>
        <v>0.15976244641244342</v>
      </c>
      <c r="E108">
        <f>E68*10000/E62</f>
        <v>0.033289067998370274</v>
      </c>
      <c r="F108">
        <f>F68*10000/F62</f>
        <v>-0.252218574203847</v>
      </c>
      <c r="G108">
        <f>AVERAGE(C108:E108)</f>
        <v>0.08420024623140478</v>
      </c>
      <c r="H108">
        <f>STDEV(C108:E108)</f>
        <v>0.06674304101685861</v>
      </c>
      <c r="I108">
        <f>(B108*B4+C108*C4+D108*D4+E108*E4+F108*F4)/SUM(B4:F4)</f>
        <v>0.0023482034695787154</v>
      </c>
    </row>
    <row r="109" spans="1:9" ht="12.75">
      <c r="A109" t="s">
        <v>72</v>
      </c>
      <c r="B109">
        <f>B69*10000/B62</f>
        <v>-0.0661221469302795</v>
      </c>
      <c r="C109">
        <f>C69*10000/C62</f>
        <v>-0.05918352219481749</v>
      </c>
      <c r="D109">
        <f>D69*10000/D62</f>
        <v>-0.0005282955990606483</v>
      </c>
      <c r="E109">
        <f>E69*10000/E62</f>
        <v>0.0327050526634541</v>
      </c>
      <c r="F109">
        <f>F69*10000/F62</f>
        <v>0.04835749065413767</v>
      </c>
      <c r="G109">
        <f>AVERAGE(C109:E109)</f>
        <v>-0.009002255043474678</v>
      </c>
      <c r="H109">
        <f>STDEV(C109:E109)</f>
        <v>0.04652669705524159</v>
      </c>
      <c r="I109">
        <f>(B109*B4+C109*C4+D109*D4+E109*E4+F109*F4)/SUM(B4:F4)</f>
        <v>-0.00959782717052966</v>
      </c>
    </row>
    <row r="110" spans="1:11" ht="12.75">
      <c r="A110" t="s">
        <v>73</v>
      </c>
      <c r="B110">
        <f>B70*10000/B62</f>
        <v>-0.26467571296171877</v>
      </c>
      <c r="C110">
        <f>C70*10000/C62</f>
        <v>0.007966559204838212</v>
      </c>
      <c r="D110">
        <f>D70*10000/D62</f>
        <v>0.0007350876535295882</v>
      </c>
      <c r="E110">
        <f>E70*10000/E62</f>
        <v>-0.016745681416168067</v>
      </c>
      <c r="F110">
        <f>F70*10000/F62</f>
        <v>-0.35124419759448755</v>
      </c>
      <c r="G110">
        <f>AVERAGE(C110:E110)</f>
        <v>-0.0026813448526000886</v>
      </c>
      <c r="H110">
        <f>STDEV(C110:E110)</f>
        <v>0.012705420789148734</v>
      </c>
      <c r="I110">
        <f>(B110*B4+C110*C4+D110*D4+E110*E4+F110*F4)/SUM(B4:F4)</f>
        <v>-0.08708259403416767</v>
      </c>
      <c r="K110">
        <f>EXP(AVERAGE(K103:K107))</f>
        <v>0.02251098967670355</v>
      </c>
    </row>
    <row r="111" spans="1:9" ht="12.75">
      <c r="A111" t="s">
        <v>74</v>
      </c>
      <c r="B111">
        <f>B71*10000/B62</f>
        <v>-0.004500751467002517</v>
      </c>
      <c r="C111">
        <f>C71*10000/C62</f>
        <v>-0.04033513133881261</v>
      </c>
      <c r="D111">
        <f>D71*10000/D62</f>
        <v>-0.01272548934381918</v>
      </c>
      <c r="E111">
        <f>E71*10000/E62</f>
        <v>-0.07747853293109197</v>
      </c>
      <c r="F111">
        <f>F71*10000/F62</f>
        <v>0.01649797738924183</v>
      </c>
      <c r="G111">
        <f>AVERAGE(C111:E111)</f>
        <v>-0.043513051204574583</v>
      </c>
      <c r="H111">
        <f>STDEV(C111:E111)</f>
        <v>0.032493284605572215</v>
      </c>
      <c r="I111">
        <f>(B111*B4+C111*C4+D111*D4+E111*E4+F111*F4)/SUM(B4:F4)</f>
        <v>-0.02986513637709478</v>
      </c>
    </row>
    <row r="112" spans="1:9" ht="12.75">
      <c r="A112" t="s">
        <v>75</v>
      </c>
      <c r="B112">
        <f>B72*10000/B62</f>
        <v>-0.028124839028754085</v>
      </c>
      <c r="C112">
        <f>C72*10000/C62</f>
        <v>-0.01822198905583374</v>
      </c>
      <c r="D112">
        <f>D72*10000/D62</f>
        <v>-0.03298385107745114</v>
      </c>
      <c r="E112">
        <f>E72*10000/E62</f>
        <v>-0.02595151506849994</v>
      </c>
      <c r="F112">
        <f>F72*10000/F62</f>
        <v>-0.025763411505857602</v>
      </c>
      <c r="G112">
        <f>AVERAGE(C112:E112)</f>
        <v>-0.025719118400594942</v>
      </c>
      <c r="H112">
        <f>STDEV(C112:E112)</f>
        <v>0.007383674474457653</v>
      </c>
      <c r="I112">
        <f>(B112*B4+C112*C4+D112*D4+E112*E4+F112*F4)/SUM(B4:F4)</f>
        <v>-0.02607275548835232</v>
      </c>
    </row>
    <row r="113" spans="1:9" ht="12.75">
      <c r="A113" t="s">
        <v>76</v>
      </c>
      <c r="B113">
        <f>B73*10000/B62</f>
        <v>0.0014122140353816045</v>
      </c>
      <c r="C113">
        <f>C73*10000/C62</f>
        <v>0.015829382538922236</v>
      </c>
      <c r="D113">
        <f>D73*10000/D62</f>
        <v>0.01632622096562637</v>
      </c>
      <c r="E113">
        <f>E73*10000/E62</f>
        <v>0.028446406933534202</v>
      </c>
      <c r="F113">
        <f>F73*10000/F62</f>
        <v>-0.01723524733201151</v>
      </c>
      <c r="G113">
        <f>AVERAGE(C113:E113)</f>
        <v>0.0202006701460276</v>
      </c>
      <c r="H113">
        <f>STDEV(C113:E113)</f>
        <v>0.007145337184639528</v>
      </c>
      <c r="I113">
        <f>(B113*B4+C113*C4+D113*D4+E113*E4+F113*F4)/SUM(B4:F4)</f>
        <v>0.012487923792916408</v>
      </c>
    </row>
    <row r="114" spans="1:11" ht="12.75">
      <c r="A114" t="s">
        <v>77</v>
      </c>
      <c r="B114">
        <f>B74*10000/B62</f>
        <v>-0.1818327173490584</v>
      </c>
      <c r="C114">
        <f>C74*10000/C62</f>
        <v>-0.16819903881064702</v>
      </c>
      <c r="D114">
        <f>D74*10000/D62</f>
        <v>-0.16909648182674933</v>
      </c>
      <c r="E114">
        <f>E74*10000/E62</f>
        <v>-0.16945873779591974</v>
      </c>
      <c r="F114">
        <f>F74*10000/F62</f>
        <v>-0.1311755924809613</v>
      </c>
      <c r="G114">
        <f>AVERAGE(C114:E114)</f>
        <v>-0.16891808614443868</v>
      </c>
      <c r="H114">
        <f>STDEV(C114:E114)</f>
        <v>0.0006485207382863617</v>
      </c>
      <c r="I114">
        <f>(B114*B4+C114*C4+D114*D4+E114*E4+F114*F4)/SUM(B4:F4)</f>
        <v>-0.16574609970884485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0.0008176507815462948</v>
      </c>
      <c r="C115">
        <f>C75*10000/C62</f>
        <v>0.000554418910923713</v>
      </c>
      <c r="D115">
        <f>D75*10000/D62</f>
        <v>-0.002898305491530052</v>
      </c>
      <c r="E115">
        <f>E75*10000/E62</f>
        <v>0.0007881706468266246</v>
      </c>
      <c r="F115">
        <f>F75*10000/F62</f>
        <v>-0.003982759294106548</v>
      </c>
      <c r="G115">
        <f>AVERAGE(C115:E115)</f>
        <v>-0.0005185719779265714</v>
      </c>
      <c r="H115">
        <f>STDEV(C115:E115)</f>
        <v>0.002064221079568533</v>
      </c>
      <c r="I115">
        <f>(B115*B4+C115*C4+D115*D4+E115*E4+F115*F4)/SUM(B4:F4)</f>
        <v>-0.0007878276351791639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-49.69043307025077</v>
      </c>
      <c r="C122">
        <f>C82*10000/C62</f>
        <v>-38.48698801691699</v>
      </c>
      <c r="D122">
        <f>D82*10000/D62</f>
        <v>0.03972007068951936</v>
      </c>
      <c r="E122">
        <f>E82*10000/E62</f>
        <v>38.642639133713246</v>
      </c>
      <c r="F122">
        <f>F82*10000/F62</f>
        <v>55.84101470732532</v>
      </c>
      <c r="G122">
        <f>AVERAGE(C122:E122)</f>
        <v>0.06512372916192533</v>
      </c>
      <c r="H122">
        <f>STDEV(C122:E122)</f>
        <v>38.564819850586716</v>
      </c>
      <c r="I122">
        <f>(B122*B4+C122*C4+D122*D4+E122*E4+F122*F4)/SUM(B4:F4)</f>
        <v>0.32230471273170885</v>
      </c>
    </row>
    <row r="123" spans="1:9" ht="12.75">
      <c r="A123" t="s">
        <v>81</v>
      </c>
      <c r="B123">
        <f>B83*10000/B62</f>
        <v>1.0876585490435635</v>
      </c>
      <c r="C123">
        <f>C83*10000/C62</f>
        <v>-0.24651748403820567</v>
      </c>
      <c r="D123">
        <f>D83*10000/D62</f>
        <v>-0.4373479755706015</v>
      </c>
      <c r="E123">
        <f>E83*10000/E62</f>
        <v>2.755314583117618</v>
      </c>
      <c r="F123">
        <f>F83*10000/F62</f>
        <v>9.306301090156945</v>
      </c>
      <c r="G123">
        <f>AVERAGE(C123:E123)</f>
        <v>0.6904830411696036</v>
      </c>
      <c r="H123">
        <f>STDEV(C123:E123)</f>
        <v>1.79074036130093</v>
      </c>
      <c r="I123">
        <f>(B123*B4+C123*C4+D123*D4+E123*E4+F123*F4)/SUM(B4:F4)</f>
        <v>1.8982337860197855</v>
      </c>
    </row>
    <row r="124" spans="1:9" ht="12.75">
      <c r="A124" t="s">
        <v>82</v>
      </c>
      <c r="B124">
        <f>B84*10000/B62</f>
        <v>-1.647545949646865</v>
      </c>
      <c r="C124">
        <f>C84*10000/C62</f>
        <v>-0.09215131729901091</v>
      </c>
      <c r="D124">
        <f>D84*10000/D62</f>
        <v>0.38396769602748</v>
      </c>
      <c r="E124">
        <f>E84*10000/E62</f>
        <v>1.0030237770316865</v>
      </c>
      <c r="F124">
        <f>F84*10000/F62</f>
        <v>0.06025661231050572</v>
      </c>
      <c r="G124">
        <f>AVERAGE(C124:E124)</f>
        <v>0.4316133852533852</v>
      </c>
      <c r="H124">
        <f>STDEV(C124:E124)</f>
        <v>0.5491399690305939</v>
      </c>
      <c r="I124">
        <f>(B124*B4+C124*C4+D124*D4+E124*E4+F124*F4)/SUM(B4:F4)</f>
        <v>0.0815641155823166</v>
      </c>
    </row>
    <row r="125" spans="1:9" ht="12.75">
      <c r="A125" t="s">
        <v>83</v>
      </c>
      <c r="B125">
        <f>B85*10000/B62</f>
        <v>1.1117737698843393</v>
      </c>
      <c r="C125">
        <f>C85*10000/C62</f>
        <v>0.17954164686076476</v>
      </c>
      <c r="D125">
        <f>D85*10000/D62</f>
        <v>-0.08147622426009454</v>
      </c>
      <c r="E125">
        <f>E85*10000/E62</f>
        <v>0.6100208350705294</v>
      </c>
      <c r="F125">
        <f>F85*10000/F62</f>
        <v>-1.9624498056920998</v>
      </c>
      <c r="G125">
        <f>AVERAGE(C125:E125)</f>
        <v>0.23602875255706654</v>
      </c>
      <c r="H125">
        <f>STDEV(C125:E125)</f>
        <v>0.3491921256245393</v>
      </c>
      <c r="I125">
        <f>(B125*B4+C125*C4+D125*D4+E125*E4+F125*F4)/SUM(B4:F4)</f>
        <v>0.06913073077135595</v>
      </c>
    </row>
    <row r="126" spans="1:9" ht="12.75">
      <c r="A126" t="s">
        <v>84</v>
      </c>
      <c r="B126">
        <f>B86*10000/B62</f>
        <v>0.42249740623104276</v>
      </c>
      <c r="C126">
        <f>C86*10000/C62</f>
        <v>0.39357675998035274</v>
      </c>
      <c r="D126">
        <f>D86*10000/D62</f>
        <v>0.42843786776126846</v>
      </c>
      <c r="E126">
        <f>E86*10000/E62</f>
        <v>0.8953224192259122</v>
      </c>
      <c r="F126">
        <f>F86*10000/F62</f>
        <v>2.9089706135885</v>
      </c>
      <c r="G126">
        <f>AVERAGE(C126:E126)</f>
        <v>0.5724456823225111</v>
      </c>
      <c r="H126">
        <f>STDEV(C126:E126)</f>
        <v>0.2801622112883343</v>
      </c>
      <c r="I126">
        <f>(B126*B4+C126*C4+D126*D4+E126*E4+F126*F4)/SUM(B4:F4)</f>
        <v>0.862720110900093</v>
      </c>
    </row>
    <row r="127" spans="1:9" ht="12.75">
      <c r="A127" t="s">
        <v>85</v>
      </c>
      <c r="B127">
        <f>B87*10000/B62</f>
        <v>0.0922508472151908</v>
      </c>
      <c r="C127">
        <f>C87*10000/C62</f>
        <v>0.281210452937707</v>
      </c>
      <c r="D127">
        <f>D87*10000/D62</f>
        <v>0.13908887521306723</v>
      </c>
      <c r="E127">
        <f>E87*10000/E62</f>
        <v>0.40609160403070665</v>
      </c>
      <c r="F127">
        <f>F87*10000/F62</f>
        <v>0.2831862875685545</v>
      </c>
      <c r="G127">
        <f>AVERAGE(C127:E127)</f>
        <v>0.2754636440604936</v>
      </c>
      <c r="H127">
        <f>STDEV(C127:E127)</f>
        <v>0.1335941003870302</v>
      </c>
      <c r="I127">
        <f>(B127*B4+C127*C4+D127*D4+E127*E4+F127*F4)/SUM(B4:F4)</f>
        <v>0.2500224725059502</v>
      </c>
    </row>
    <row r="128" spans="1:9" ht="12.75">
      <c r="A128" t="s">
        <v>86</v>
      </c>
      <c r="B128">
        <f>B88*10000/B62</f>
        <v>-0.36846294599405566</v>
      </c>
      <c r="C128">
        <f>C88*10000/C62</f>
        <v>-0.17044860497552103</v>
      </c>
      <c r="D128">
        <f>D88*10000/D62</f>
        <v>-0.43373307744645007</v>
      </c>
      <c r="E128">
        <f>E88*10000/E62</f>
        <v>-0.1699171660045885</v>
      </c>
      <c r="F128">
        <f>F88*10000/F62</f>
        <v>-0.2514995756697072</v>
      </c>
      <c r="G128">
        <f>AVERAGE(C128:E128)</f>
        <v>-0.25803294947551986</v>
      </c>
      <c r="H128">
        <f>STDEV(C128:E128)</f>
        <v>0.1521610062847768</v>
      </c>
      <c r="I128">
        <f>(B128*B4+C128*C4+D128*D4+E128*E4+F128*F4)/SUM(B4:F4)</f>
        <v>-0.27311600794889</v>
      </c>
    </row>
    <row r="129" spans="1:9" ht="12.75">
      <c r="A129" t="s">
        <v>87</v>
      </c>
      <c r="B129">
        <f>B89*10000/B62</f>
        <v>0.06561176176246558</v>
      </c>
      <c r="C129">
        <f>C89*10000/C62</f>
        <v>-0.05898561723201341</v>
      </c>
      <c r="D129">
        <f>D89*10000/D62</f>
        <v>-0.07683696539964419</v>
      </c>
      <c r="E129">
        <f>E89*10000/E62</f>
        <v>0.08270728543375032</v>
      </c>
      <c r="F129">
        <f>F89*10000/F62</f>
        <v>-0.0028672867635138703</v>
      </c>
      <c r="G129">
        <f>AVERAGE(C129:E129)</f>
        <v>-0.01770509906596909</v>
      </c>
      <c r="H129">
        <f>STDEV(C129:E129)</f>
        <v>0.08741654808181407</v>
      </c>
      <c r="I129">
        <f>(B129*B4+C129*C4+D129*D4+E129*E4+F129*F4)/SUM(B4:F4)</f>
        <v>-0.0036756669879364806</v>
      </c>
    </row>
    <row r="130" spans="1:9" ht="12.75">
      <c r="A130" t="s">
        <v>88</v>
      </c>
      <c r="B130">
        <f>B90*10000/B62</f>
        <v>0.11372843933723038</v>
      </c>
      <c r="C130">
        <f>C90*10000/C62</f>
        <v>0.019183273341982138</v>
      </c>
      <c r="D130">
        <f>D90*10000/D62</f>
        <v>0.01058792009582804</v>
      </c>
      <c r="E130">
        <f>E90*10000/E62</f>
        <v>-0.008880233580228755</v>
      </c>
      <c r="F130">
        <f>F90*10000/F62</f>
        <v>0.19712297174123844</v>
      </c>
      <c r="G130">
        <f>AVERAGE(C130:E130)</f>
        <v>0.006963653285860474</v>
      </c>
      <c r="H130">
        <f>STDEV(C130:E130)</f>
        <v>0.01437851131465351</v>
      </c>
      <c r="I130">
        <f>(B130*B4+C130*C4+D130*D4+E130*E4+F130*F4)/SUM(B4:F4)</f>
        <v>0.04778009932079195</v>
      </c>
    </row>
    <row r="131" spans="1:9" ht="12.75">
      <c r="A131" t="s">
        <v>89</v>
      </c>
      <c r="B131">
        <f>B91*10000/B62</f>
        <v>0.011316795052395762</v>
      </c>
      <c r="C131">
        <f>C91*10000/C62</f>
        <v>0.007297754910956608</v>
      </c>
      <c r="D131">
        <f>D91*10000/D62</f>
        <v>-0.010653505981673765</v>
      </c>
      <c r="E131">
        <f>E91*10000/E62</f>
        <v>0.03582841183743042</v>
      </c>
      <c r="F131">
        <f>F91*10000/F62</f>
        <v>0.003903642395840548</v>
      </c>
      <c r="G131">
        <f>AVERAGE(C131:E131)</f>
        <v>0.010824220255571088</v>
      </c>
      <c r="H131">
        <f>STDEV(C131:E131)</f>
        <v>0.023440758080863426</v>
      </c>
      <c r="I131">
        <f>(B131*B4+C131*C4+D131*D4+E131*E4+F131*F4)/SUM(B4:F4)</f>
        <v>0.009973120222387138</v>
      </c>
    </row>
    <row r="132" spans="1:9" ht="12.75">
      <c r="A132" t="s">
        <v>90</v>
      </c>
      <c r="B132">
        <f>B92*10000/B62</f>
        <v>-0.025394816135184618</v>
      </c>
      <c r="C132">
        <f>C92*10000/C62</f>
        <v>-0.02743760638044863</v>
      </c>
      <c r="D132">
        <f>D92*10000/D62</f>
        <v>-0.07613575601919363</v>
      </c>
      <c r="E132">
        <f>E92*10000/E62</f>
        <v>-0.050831121340934635</v>
      </c>
      <c r="F132">
        <f>F92*10000/F62</f>
        <v>-0.033699889681891186</v>
      </c>
      <c r="G132">
        <f>AVERAGE(C132:E132)</f>
        <v>-0.05146816124685897</v>
      </c>
      <c r="H132">
        <f>STDEV(C132:E132)</f>
        <v>0.02435532404712989</v>
      </c>
      <c r="I132">
        <f>(B132*B4+C132*C4+D132*D4+E132*E4+F132*F4)/SUM(B4:F4)</f>
        <v>-0.045327562279499065</v>
      </c>
    </row>
    <row r="133" spans="1:9" ht="12.75">
      <c r="A133" t="s">
        <v>91</v>
      </c>
      <c r="B133">
        <f>B93*10000/B62</f>
        <v>0.08154740743247342</v>
      </c>
      <c r="C133">
        <f>C93*10000/C62</f>
        <v>0.07668669549872646</v>
      </c>
      <c r="D133">
        <f>D93*10000/D62</f>
        <v>0.08448878112306367</v>
      </c>
      <c r="E133">
        <f>E93*10000/E62</f>
        <v>0.09522868511694421</v>
      </c>
      <c r="F133">
        <f>F93*10000/F62</f>
        <v>0.05262708441340869</v>
      </c>
      <c r="G133">
        <f>AVERAGE(C133:E133)</f>
        <v>0.08546805391291146</v>
      </c>
      <c r="H133">
        <f>STDEV(C133:E133)</f>
        <v>0.009309703332986684</v>
      </c>
      <c r="I133">
        <f>(B133*B4+C133*C4+D133*D4+E133*E4+F133*F4)/SUM(B4:F4)</f>
        <v>0.08051773870777365</v>
      </c>
    </row>
    <row r="134" spans="1:9" ht="12.75">
      <c r="A134" t="s">
        <v>92</v>
      </c>
      <c r="B134">
        <f>B94*10000/B62</f>
        <v>0.010919328490873926</v>
      </c>
      <c r="C134">
        <f>C94*10000/C62</f>
        <v>0.011164119718244398</v>
      </c>
      <c r="D134">
        <f>D94*10000/D62</f>
        <v>0.004814763359379394</v>
      </c>
      <c r="E134">
        <f>E94*10000/E62</f>
        <v>-0.001484712625201054</v>
      </c>
      <c r="F134">
        <f>F94*10000/F62</f>
        <v>-0.036002170169447824</v>
      </c>
      <c r="G134">
        <f>AVERAGE(C134:E134)</f>
        <v>0.00483139015080758</v>
      </c>
      <c r="H134">
        <f>STDEV(C134:E134)</f>
        <v>0.006324432563542191</v>
      </c>
      <c r="I134">
        <f>(B134*B4+C134*C4+D134*D4+E134*E4+F134*F4)/SUM(B4:F4)</f>
        <v>0.00025961506426292906</v>
      </c>
    </row>
    <row r="135" spans="1:9" ht="12.75">
      <c r="A135" t="s">
        <v>93</v>
      </c>
      <c r="B135">
        <f>B95*10000/B62</f>
        <v>0.002118845619935485</v>
      </c>
      <c r="C135">
        <f>C95*10000/C62</f>
        <v>-0.0019936695564549403</v>
      </c>
      <c r="D135">
        <f>D95*10000/D62</f>
        <v>-0.004091780987879237</v>
      </c>
      <c r="E135">
        <f>E95*10000/E62</f>
        <v>0.002233007114784236</v>
      </c>
      <c r="F135">
        <f>F95*10000/F62</f>
        <v>0.0006875903055110764</v>
      </c>
      <c r="G135">
        <f>AVERAGE(C135:E135)</f>
        <v>-0.0012841478098499805</v>
      </c>
      <c r="H135">
        <f>STDEV(C135:E135)</f>
        <v>0.003221537205679514</v>
      </c>
      <c r="I135">
        <f>(B135*B4+C135*C4+D135*D4+E135*E4+F135*F4)/SUM(B4:F4)</f>
        <v>-0.000528845758894268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2004-02-04T07:39:28Z</cp:lastPrinted>
  <dcterms:created xsi:type="dcterms:W3CDTF">2004-02-04T07:38:54Z</dcterms:created>
  <dcterms:modified xsi:type="dcterms:W3CDTF">2004-02-04T09:12:11Z</dcterms:modified>
  <cp:category/>
  <cp:version/>
  <cp:contentType/>
  <cp:contentStatus/>
</cp:coreProperties>
</file>