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<sst xmlns="http://schemas.openxmlformats.org/spreadsheetml/2006/main" count="202" uniqueCount="97">
  <si>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28/01/2004       15:27:33</t>
  </si>
  <si>
    <t>LISSNER</t>
  </si>
  <si>
    <t>HCMQAP172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</si>
  <si>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</si>
  <si>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</si>
  <si>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</si>
  <si>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</si>
  <si>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</si>
  <si>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</si>
  <si>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</si>
  <si>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</si>
  <si>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</si>
  <si>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</si>
  <si>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</si>
  <si>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</si>
  <si>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</si>
  <si>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</si>
  <si>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</si>
  <si>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</si>
  <si>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</si>
  <si>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</si>
  <si>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</si>
  <si>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b9!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</si>
  <si>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</si>
  <si>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</si>
  <si>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</si>
  <si>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</si>
  <si>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</si>
  <si>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</si>
  <si>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</si>
  <si>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</si>
  <si>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</si>
  <si>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</si>
  <si>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</si>
  <si>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</si>
  <si>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</si>
  <si>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</si>
  <si>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</si>
  <si>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a10!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</si>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</sst>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0420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44</xdr:row>
      <xdr:rowOff>9525</xdr:rowOff>
    </xdr:from>
    <xdr:to>
      <xdr:col>5</xdr:col>
      <xdr:colOff>742950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95350" y="6800850"/>
        <a:ext cx="4152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6">
      <selection activeCell="H58" sqref="H58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-0.002255</v>
      </c>
      <c r="C4" s="13">
        <v>-0.003757</v>
      </c>
      <c r="D4" s="13">
        <v>-0.003754</v>
      </c>
      <c r="E4" s="13">
        <v>-0.003755</v>
      </c>
      <c r="F4" s="24">
        <v>-0.002086</v>
      </c>
      <c r="G4" s="34">
        <v>-0.011704</v>
      </c>
    </row>
    <row r="5" spans="1:7" ht="12.75" thickBot="1">
      <c r="A5" s="44" t="s">
        <v>13</v>
      </c>
      <c r="B5" s="45">
        <v>-0.556984</v>
      </c>
      <c r="C5" s="46">
        <v>-2.208933</v>
      </c>
      <c r="D5" s="46">
        <v>-0.436565</v>
      </c>
      <c r="E5" s="46">
        <v>1.106119</v>
      </c>
      <c r="F5" s="47">
        <v>3.369219</v>
      </c>
      <c r="G5" s="48">
        <v>0.614328</v>
      </c>
    </row>
    <row r="6" spans="1:7" ht="12.75" thickTop="1">
      <c r="A6" s="6" t="s">
        <v>14</v>
      </c>
      <c r="B6" s="39">
        <v>-62.0907</v>
      </c>
      <c r="C6" s="40">
        <v>48.55779</v>
      </c>
      <c r="D6" s="40">
        <v>-67.99992</v>
      </c>
      <c r="E6" s="40">
        <v>59.14846</v>
      </c>
      <c r="F6" s="41">
        <v>-4.422471</v>
      </c>
      <c r="G6" s="42">
        <v>0.001138026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-0.1870806</v>
      </c>
      <c r="C8" s="14">
        <v>-0.5802627</v>
      </c>
      <c r="D8" s="14">
        <v>-1.850766</v>
      </c>
      <c r="E8" s="14">
        <v>-2.554622</v>
      </c>
      <c r="F8" s="25">
        <v>-3.490694</v>
      </c>
      <c r="G8" s="35">
        <v>-1.693053</v>
      </c>
    </row>
    <row r="9" spans="1:7" ht="12">
      <c r="A9" s="20" t="s">
        <v>17</v>
      </c>
      <c r="B9" s="29">
        <v>0.7931198</v>
      </c>
      <c r="C9" s="14">
        <v>0.3610744</v>
      </c>
      <c r="D9" s="14">
        <v>-0.4274124</v>
      </c>
      <c r="E9" s="14">
        <v>0.1365014</v>
      </c>
      <c r="F9" s="25">
        <v>-1.323172</v>
      </c>
      <c r="G9" s="35">
        <v>-0.04528504</v>
      </c>
    </row>
    <row r="10" spans="1:7" ht="12">
      <c r="A10" s="20" t="s">
        <v>18</v>
      </c>
      <c r="B10" s="29">
        <v>0.06613376</v>
      </c>
      <c r="C10" s="14">
        <v>0.686705</v>
      </c>
      <c r="D10" s="14">
        <v>0.9351017</v>
      </c>
      <c r="E10" s="14">
        <v>1.00843</v>
      </c>
      <c r="F10" s="25">
        <v>-0.2601987</v>
      </c>
      <c r="G10" s="35">
        <v>0.607673</v>
      </c>
    </row>
    <row r="11" spans="1:7" ht="12">
      <c r="A11" s="21" t="s">
        <v>19</v>
      </c>
      <c r="B11" s="31">
        <v>5.069888</v>
      </c>
      <c r="C11" s="16">
        <v>4.815743</v>
      </c>
      <c r="D11" s="16">
        <v>5.027735</v>
      </c>
      <c r="E11" s="16">
        <v>4.305233</v>
      </c>
      <c r="F11" s="27">
        <v>15.53807</v>
      </c>
      <c r="G11" s="37">
        <v>6.213465</v>
      </c>
    </row>
    <row r="12" spans="1:7" ht="12">
      <c r="A12" s="20" t="s">
        <v>20</v>
      </c>
      <c r="B12" s="29">
        <v>0.03579249</v>
      </c>
      <c r="C12" s="14">
        <v>0.2822291</v>
      </c>
      <c r="D12" s="14">
        <v>0.2155695</v>
      </c>
      <c r="E12" s="14">
        <v>0.3989588</v>
      </c>
      <c r="F12" s="25">
        <v>0.05935864</v>
      </c>
      <c r="G12" s="35">
        <v>0.2288919</v>
      </c>
    </row>
    <row r="13" spans="1:7" ht="12">
      <c r="A13" s="20" t="s">
        <v>21</v>
      </c>
      <c r="B13" s="29">
        <v>0.1990644</v>
      </c>
      <c r="C13" s="14">
        <v>0.1021925</v>
      </c>
      <c r="D13" s="14">
        <v>0.1751148</v>
      </c>
      <c r="E13" s="14">
        <v>0.05078703</v>
      </c>
      <c r="F13" s="25">
        <v>0.06271964</v>
      </c>
      <c r="G13" s="35">
        <v>0.1160877</v>
      </c>
    </row>
    <row r="14" spans="1:7" ht="12">
      <c r="A14" s="20" t="s">
        <v>22</v>
      </c>
      <c r="B14" s="49">
        <v>-0.002271699</v>
      </c>
      <c r="C14" s="50">
        <v>0.0212455</v>
      </c>
      <c r="D14" s="50">
        <v>0.2105689</v>
      </c>
      <c r="E14" s="50">
        <v>-0.07633617</v>
      </c>
      <c r="F14" s="51">
        <v>0.04596357</v>
      </c>
      <c r="G14" s="35">
        <v>0.04321568</v>
      </c>
    </row>
    <row r="15" spans="1:7" ht="12">
      <c r="A15" s="21" t="s">
        <v>23</v>
      </c>
      <c r="B15" s="31">
        <v>-0.2707834</v>
      </c>
      <c r="C15" s="16">
        <v>0.03784372</v>
      </c>
      <c r="D15" s="16">
        <v>0.1126055</v>
      </c>
      <c r="E15" s="16">
        <v>-0.001803535</v>
      </c>
      <c r="F15" s="27">
        <v>-0.2823821</v>
      </c>
      <c r="G15" s="37">
        <v>-0.04109448</v>
      </c>
    </row>
    <row r="16" spans="1:7" ht="12">
      <c r="A16" s="20" t="s">
        <v>24</v>
      </c>
      <c r="B16" s="29">
        <v>0.01796012</v>
      </c>
      <c r="C16" s="14">
        <v>0.01178921</v>
      </c>
      <c r="D16" s="14">
        <v>-0.007474607</v>
      </c>
      <c r="E16" s="14">
        <v>0.01770123</v>
      </c>
      <c r="F16" s="25">
        <v>-0.03283959</v>
      </c>
      <c r="G16" s="35">
        <v>0.003505264</v>
      </c>
    </row>
    <row r="17" spans="1:7" ht="12">
      <c r="A17" s="20" t="s">
        <v>25</v>
      </c>
      <c r="B17" s="29">
        <v>-0.02113749</v>
      </c>
      <c r="C17" s="14">
        <v>0.001167842</v>
      </c>
      <c r="D17" s="14">
        <v>0.001739028</v>
      </c>
      <c r="E17" s="14">
        <v>0.007380849</v>
      </c>
      <c r="F17" s="25">
        <v>-0.021699</v>
      </c>
      <c r="G17" s="35">
        <v>-0.003478012</v>
      </c>
    </row>
    <row r="18" spans="1:7" ht="12">
      <c r="A18" s="20" t="s">
        <v>26</v>
      </c>
      <c r="B18" s="29">
        <v>0.03561292</v>
      </c>
      <c r="C18" s="14">
        <v>0.003966282</v>
      </c>
      <c r="D18" s="14">
        <v>0.04009982</v>
      </c>
      <c r="E18" s="14">
        <v>-0.02710008</v>
      </c>
      <c r="F18" s="25">
        <v>0.00278314</v>
      </c>
      <c r="G18" s="35">
        <v>0.009597222</v>
      </c>
    </row>
    <row r="19" spans="1:7" ht="12">
      <c r="A19" s="21" t="s">
        <v>27</v>
      </c>
      <c r="B19" s="31">
        <v>-0.1891629</v>
      </c>
      <c r="C19" s="16">
        <v>-0.1727271</v>
      </c>
      <c r="D19" s="16">
        <v>-0.1819571</v>
      </c>
      <c r="E19" s="16">
        <v>-0.1773616</v>
      </c>
      <c r="F19" s="27">
        <v>-0.1293513</v>
      </c>
      <c r="G19" s="37">
        <v>-0.1726409</v>
      </c>
    </row>
    <row r="20" spans="1:7" ht="12.75" thickBot="1">
      <c r="A20" s="44" t="s">
        <v>28</v>
      </c>
      <c r="B20" s="45">
        <v>-0.001934407</v>
      </c>
      <c r="C20" s="46">
        <v>-0.006143289</v>
      </c>
      <c r="D20" s="46">
        <v>-0.01242995</v>
      </c>
      <c r="E20" s="46">
        <v>-0.004025267</v>
      </c>
      <c r="F20" s="47">
        <v>-0.004908105</v>
      </c>
      <c r="G20" s="48">
        <v>-0.006372874</v>
      </c>
    </row>
    <row r="21" spans="1:7" ht="12.75" thickTop="1">
      <c r="A21" s="6" t="s">
        <v>29</v>
      </c>
      <c r="B21" s="39">
        <v>-106.8683</v>
      </c>
      <c r="C21" s="40">
        <v>123.6255</v>
      </c>
      <c r="D21" s="40">
        <v>-47.85344</v>
      </c>
      <c r="E21" s="40">
        <v>5.30353</v>
      </c>
      <c r="F21" s="41">
        <v>-30.5461</v>
      </c>
      <c r="G21" s="43">
        <v>0.002950865</v>
      </c>
    </row>
    <row r="22" spans="1:7" ht="12">
      <c r="A22" s="20" t="s">
        <v>30</v>
      </c>
      <c r="B22" s="29">
        <v>-11.13968</v>
      </c>
      <c r="C22" s="14">
        <v>-44.17894</v>
      </c>
      <c r="D22" s="14">
        <v>-8.731301</v>
      </c>
      <c r="E22" s="14">
        <v>22.12242</v>
      </c>
      <c r="F22" s="25">
        <v>67.3854</v>
      </c>
      <c r="G22" s="36">
        <v>0</v>
      </c>
    </row>
    <row r="23" spans="1:7" ht="12">
      <c r="A23" s="20" t="s">
        <v>31</v>
      </c>
      <c r="B23" s="29">
        <v>1.162559</v>
      </c>
      <c r="C23" s="14">
        <v>2.967706</v>
      </c>
      <c r="D23" s="14">
        <v>2.477335</v>
      </c>
      <c r="E23" s="14">
        <v>-2.67733</v>
      </c>
      <c r="F23" s="25">
        <v>4.453395</v>
      </c>
      <c r="G23" s="35">
        <v>1.429251</v>
      </c>
    </row>
    <row r="24" spans="1:7" ht="12">
      <c r="A24" s="20" t="s">
        <v>32</v>
      </c>
      <c r="B24" s="29">
        <v>2.449241</v>
      </c>
      <c r="C24" s="14">
        <v>1.097234</v>
      </c>
      <c r="D24" s="14">
        <v>-1.176943</v>
      </c>
      <c r="E24" s="14">
        <v>1.619458</v>
      </c>
      <c r="F24" s="25">
        <v>0.8661443</v>
      </c>
      <c r="G24" s="35">
        <v>0.8402678</v>
      </c>
    </row>
    <row r="25" spans="1:7" ht="12">
      <c r="A25" s="20" t="s">
        <v>33</v>
      </c>
      <c r="B25" s="29">
        <v>-0.1574865</v>
      </c>
      <c r="C25" s="14">
        <v>1.004416</v>
      </c>
      <c r="D25" s="14">
        <v>0.2479672</v>
      </c>
      <c r="E25" s="14">
        <v>-1.09442</v>
      </c>
      <c r="F25" s="25">
        <v>-1.123995</v>
      </c>
      <c r="G25" s="35">
        <v>-0.1348305</v>
      </c>
    </row>
    <row r="26" spans="1:7" ht="12">
      <c r="A26" s="21" t="s">
        <v>34</v>
      </c>
      <c r="B26" s="31">
        <v>1.48113</v>
      </c>
      <c r="C26" s="16">
        <v>-0.1169133</v>
      </c>
      <c r="D26" s="16">
        <v>-0.2396551</v>
      </c>
      <c r="E26" s="16">
        <v>-0.7085458</v>
      </c>
      <c r="F26" s="27">
        <v>2.364174</v>
      </c>
      <c r="G26" s="37">
        <v>0.2736758</v>
      </c>
    </row>
    <row r="27" spans="1:7" ht="12">
      <c r="A27" s="20" t="s">
        <v>35</v>
      </c>
      <c r="B27" s="29">
        <v>-0.1557009</v>
      </c>
      <c r="C27" s="14">
        <v>0.009448563</v>
      </c>
      <c r="D27" s="14">
        <v>0.113157</v>
      </c>
      <c r="E27" s="14">
        <v>0.07379974</v>
      </c>
      <c r="F27" s="25">
        <v>0.2678929</v>
      </c>
      <c r="G27" s="35">
        <v>0.0605568</v>
      </c>
    </row>
    <row r="28" spans="1:7" ht="12">
      <c r="A28" s="20" t="s">
        <v>36</v>
      </c>
      <c r="B28" s="29">
        <v>0.2893716</v>
      </c>
      <c r="C28" s="14">
        <v>-0.1030459</v>
      </c>
      <c r="D28" s="14">
        <v>-0.389549</v>
      </c>
      <c r="E28" s="14">
        <v>-0.1078497</v>
      </c>
      <c r="F28" s="25">
        <v>0.07200631</v>
      </c>
      <c r="G28" s="35">
        <v>-0.09303327</v>
      </c>
    </row>
    <row r="29" spans="1:7" ht="12">
      <c r="A29" s="20" t="s">
        <v>37</v>
      </c>
      <c r="B29" s="29">
        <v>0.07486153</v>
      </c>
      <c r="C29" s="14">
        <v>0.01207989</v>
      </c>
      <c r="D29" s="14">
        <v>-0.1491723</v>
      </c>
      <c r="E29" s="14">
        <v>-0.07211385</v>
      </c>
      <c r="F29" s="25">
        <v>0.03573143</v>
      </c>
      <c r="G29" s="35">
        <v>-0.03473636</v>
      </c>
    </row>
    <row r="30" spans="1:7" ht="12">
      <c r="A30" s="21" t="s">
        <v>38</v>
      </c>
      <c r="B30" s="52">
        <v>0.2417699</v>
      </c>
      <c r="C30" s="53">
        <v>0.1875826</v>
      </c>
      <c r="D30" s="53">
        <v>0.1326984</v>
      </c>
      <c r="E30" s="53">
        <v>0.09434504</v>
      </c>
      <c r="F30" s="54">
        <v>0.2663484</v>
      </c>
      <c r="G30" s="37">
        <v>0.1703005</v>
      </c>
    </row>
    <row r="31" spans="1:7" ht="12">
      <c r="A31" s="20" t="s">
        <v>39</v>
      </c>
      <c r="B31" s="29">
        <v>0.02832237</v>
      </c>
      <c r="C31" s="14">
        <v>0.01758279</v>
      </c>
      <c r="D31" s="14">
        <v>-0.02707534</v>
      </c>
      <c r="E31" s="14">
        <v>0.0120306</v>
      </c>
      <c r="F31" s="25">
        <v>0.0504719</v>
      </c>
      <c r="G31" s="35">
        <v>0.01145076</v>
      </c>
    </row>
    <row r="32" spans="1:7" ht="12">
      <c r="A32" s="20" t="s">
        <v>40</v>
      </c>
      <c r="B32" s="29">
        <v>0.02590542</v>
      </c>
      <c r="C32" s="14">
        <v>-0.0343366</v>
      </c>
      <c r="D32" s="14">
        <v>-0.03557332</v>
      </c>
      <c r="E32" s="14">
        <v>-0.03055572</v>
      </c>
      <c r="F32" s="25">
        <v>0.001780855</v>
      </c>
      <c r="G32" s="35">
        <v>-0.0201944</v>
      </c>
    </row>
    <row r="33" spans="1:7" ht="12">
      <c r="A33" s="20" t="s">
        <v>41</v>
      </c>
      <c r="B33" s="29">
        <v>0.09096648</v>
      </c>
      <c r="C33" s="14">
        <v>0.02586955</v>
      </c>
      <c r="D33" s="14">
        <v>0.07034493</v>
      </c>
      <c r="E33" s="14">
        <v>0.0684856</v>
      </c>
      <c r="F33" s="25">
        <v>0.03963378</v>
      </c>
      <c r="G33" s="35">
        <v>0.0580665</v>
      </c>
    </row>
    <row r="34" spans="1:7" ht="12">
      <c r="A34" s="21" t="s">
        <v>42</v>
      </c>
      <c r="B34" s="31">
        <v>0.02075082</v>
      </c>
      <c r="C34" s="16">
        <v>0.02728615</v>
      </c>
      <c r="D34" s="16">
        <v>0.02379443</v>
      </c>
      <c r="E34" s="16">
        <v>0.01327113</v>
      </c>
      <c r="F34" s="27">
        <v>-0.02682617</v>
      </c>
      <c r="G34" s="37">
        <v>0.0148967</v>
      </c>
    </row>
    <row r="35" spans="1:7" ht="12.75" thickBot="1">
      <c r="A35" s="22" t="s">
        <v>43</v>
      </c>
      <c r="B35" s="32">
        <v>0.003884034</v>
      </c>
      <c r="C35" s="17">
        <v>0.007695747</v>
      </c>
      <c r="D35" s="17">
        <v>0.002671542</v>
      </c>
      <c r="E35" s="17">
        <v>-0.006028328</v>
      </c>
      <c r="F35" s="28">
        <v>0.00950674</v>
      </c>
      <c r="G35" s="38">
        <v>0.002876284</v>
      </c>
    </row>
    <row r="36" spans="1:7" ht="12">
      <c r="A36" s="4" t="s">
        <v>44</v>
      </c>
      <c r="B36" s="3">
        <v>21.98486</v>
      </c>
      <c r="C36" s="3">
        <v>21.98181</v>
      </c>
      <c r="D36" s="3">
        <v>21.98792</v>
      </c>
      <c r="E36" s="3">
        <v>21.98792</v>
      </c>
      <c r="F36" s="3">
        <v>22.00012</v>
      </c>
      <c r="G36" s="3"/>
    </row>
    <row r="37" spans="1:6" ht="12">
      <c r="A37" s="4" t="s">
        <v>45</v>
      </c>
      <c r="B37" s="2">
        <v>0.04018148</v>
      </c>
      <c r="C37" s="2">
        <v>-0.02746582</v>
      </c>
      <c r="D37" s="2">
        <v>-0.05696615</v>
      </c>
      <c r="E37" s="2">
        <v>-0.06968181</v>
      </c>
      <c r="F37" s="2">
        <v>-0.07680257</v>
      </c>
    </row>
    <row r="38" spans="1:7" ht="12">
      <c r="A38" s="4" t="s">
        <v>52</v>
      </c>
      <c r="B38" s="2">
        <v>0.0001053517</v>
      </c>
      <c r="C38" s="2">
        <v>-8.161818E-05</v>
      </c>
      <c r="D38" s="2">
        <v>0.0001155288</v>
      </c>
      <c r="E38" s="2">
        <v>-0.0001005718</v>
      </c>
      <c r="F38" s="2">
        <v>0</v>
      </c>
      <c r="G38" s="2">
        <v>0.0001813206</v>
      </c>
    </row>
    <row r="39" spans="1:7" ht="12.75" thickBot="1">
      <c r="A39" s="4" t="s">
        <v>53</v>
      </c>
      <c r="B39" s="2">
        <v>0.0001817934</v>
      </c>
      <c r="C39" s="2">
        <v>-0.0002105239</v>
      </c>
      <c r="D39" s="2">
        <v>8.145172E-05</v>
      </c>
      <c r="E39" s="2">
        <v>0</v>
      </c>
      <c r="F39" s="2">
        <v>5.187535E-05</v>
      </c>
      <c r="G39" s="2">
        <v>0.0006713641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3.116416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12.515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0.003757</v>
      </c>
      <c r="D4">
        <v>0.003754</v>
      </c>
      <c r="E4">
        <v>0.003755</v>
      </c>
      <c r="F4">
        <v>0.002086</v>
      </c>
      <c r="G4">
        <v>0.011704</v>
      </c>
    </row>
    <row r="5" spans="1:7" ht="12.75">
      <c r="A5" t="s">
        <v>13</v>
      </c>
      <c r="B5">
        <v>-0.556984</v>
      </c>
      <c r="C5">
        <v>-2.208933</v>
      </c>
      <c r="D5">
        <v>-0.436565</v>
      </c>
      <c r="E5">
        <v>1.106119</v>
      </c>
      <c r="F5">
        <v>3.369219</v>
      </c>
      <c r="G5">
        <v>0.614328</v>
      </c>
    </row>
    <row r="6" spans="1:7" ht="12.75">
      <c r="A6" t="s">
        <v>14</v>
      </c>
      <c r="B6" s="55">
        <v>-62.0907</v>
      </c>
      <c r="C6" s="55">
        <v>48.55779</v>
      </c>
      <c r="D6" s="55">
        <v>-67.99992</v>
      </c>
      <c r="E6" s="55">
        <v>59.14846</v>
      </c>
      <c r="F6" s="55">
        <v>-4.422471</v>
      </c>
      <c r="G6" s="55">
        <v>0.001138026</v>
      </c>
    </row>
    <row r="7" spans="1:7" ht="12.75">
      <c r="A7" t="s">
        <v>15</v>
      </c>
      <c r="B7" s="55">
        <v>10000</v>
      </c>
      <c r="C7" s="55">
        <v>10000</v>
      </c>
      <c r="D7" s="55">
        <v>10000</v>
      </c>
      <c r="E7" s="55">
        <v>10000</v>
      </c>
      <c r="F7" s="55">
        <v>10000</v>
      </c>
      <c r="G7" s="55">
        <v>10000</v>
      </c>
    </row>
    <row r="8" spans="1:7" ht="12.75">
      <c r="A8" t="s">
        <v>16</v>
      </c>
      <c r="B8" s="55">
        <v>-0.1870806</v>
      </c>
      <c r="C8" s="55">
        <v>-0.5802627</v>
      </c>
      <c r="D8" s="55">
        <v>-1.850766</v>
      </c>
      <c r="E8" s="55">
        <v>-2.554622</v>
      </c>
      <c r="F8" s="55">
        <v>-3.490694</v>
      </c>
      <c r="G8" s="55">
        <v>-1.693053</v>
      </c>
    </row>
    <row r="9" spans="1:7" ht="12.75">
      <c r="A9" t="s">
        <v>17</v>
      </c>
      <c r="B9" s="55">
        <v>0.7931198</v>
      </c>
      <c r="C9" s="55">
        <v>0.3610744</v>
      </c>
      <c r="D9" s="55">
        <v>-0.4274124</v>
      </c>
      <c r="E9" s="55">
        <v>0.1365014</v>
      </c>
      <c r="F9" s="55">
        <v>-1.323172</v>
      </c>
      <c r="G9" s="55">
        <v>-0.04528504</v>
      </c>
    </row>
    <row r="10" spans="1:7" ht="12.75">
      <c r="A10" t="s">
        <v>18</v>
      </c>
      <c r="B10" s="55">
        <v>0.06613376</v>
      </c>
      <c r="C10" s="55">
        <v>0.686705</v>
      </c>
      <c r="D10" s="55">
        <v>0.9351017</v>
      </c>
      <c r="E10" s="55">
        <v>1.00843</v>
      </c>
      <c r="F10" s="55">
        <v>-0.2601987</v>
      </c>
      <c r="G10" s="55">
        <v>0.607673</v>
      </c>
    </row>
    <row r="11" spans="1:7" ht="12.75">
      <c r="A11" t="s">
        <v>19</v>
      </c>
      <c r="B11" s="55">
        <v>5.069888</v>
      </c>
      <c r="C11" s="55">
        <v>4.815743</v>
      </c>
      <c r="D11" s="55">
        <v>5.027735</v>
      </c>
      <c r="E11" s="55">
        <v>4.305233</v>
      </c>
      <c r="F11" s="55">
        <v>15.53807</v>
      </c>
      <c r="G11" s="55">
        <v>6.213465</v>
      </c>
    </row>
    <row r="12" spans="1:7" ht="12.75">
      <c r="A12" t="s">
        <v>20</v>
      </c>
      <c r="B12" s="55">
        <v>0.03579249</v>
      </c>
      <c r="C12" s="55">
        <v>0.2822291</v>
      </c>
      <c r="D12" s="55">
        <v>0.2155695</v>
      </c>
      <c r="E12" s="55">
        <v>0.3989588</v>
      </c>
      <c r="F12" s="55">
        <v>0.05935864</v>
      </c>
      <c r="G12" s="55">
        <v>0.2288919</v>
      </c>
    </row>
    <row r="13" spans="1:7" ht="12.75">
      <c r="A13" t="s">
        <v>21</v>
      </c>
      <c r="B13" s="55">
        <v>0.1990644</v>
      </c>
      <c r="C13" s="55">
        <v>0.1021925</v>
      </c>
      <c r="D13" s="55">
        <v>0.1751148</v>
      </c>
      <c r="E13" s="55">
        <v>0.05078703</v>
      </c>
      <c r="F13" s="55">
        <v>0.06271964</v>
      </c>
      <c r="G13" s="55">
        <v>0.1160877</v>
      </c>
    </row>
    <row r="14" spans="1:7" ht="12.75">
      <c r="A14" t="s">
        <v>22</v>
      </c>
      <c r="B14" s="55">
        <v>-0.002271699</v>
      </c>
      <c r="C14" s="55">
        <v>0.0212455</v>
      </c>
      <c r="D14" s="55">
        <v>0.2105689</v>
      </c>
      <c r="E14" s="55">
        <v>-0.07633617</v>
      </c>
      <c r="F14" s="55">
        <v>0.04596357</v>
      </c>
      <c r="G14" s="55">
        <v>0.04321568</v>
      </c>
    </row>
    <row r="15" spans="1:7" ht="12.75">
      <c r="A15" t="s">
        <v>23</v>
      </c>
      <c r="B15" s="55">
        <v>-0.2707834</v>
      </c>
      <c r="C15" s="55">
        <v>0.03784372</v>
      </c>
      <c r="D15" s="55">
        <v>0.1126055</v>
      </c>
      <c r="E15" s="55">
        <v>-0.001803535</v>
      </c>
      <c r="F15" s="55">
        <v>-0.2823821</v>
      </c>
      <c r="G15" s="55">
        <v>-0.04109448</v>
      </c>
    </row>
    <row r="16" spans="1:7" ht="12.75">
      <c r="A16" t="s">
        <v>24</v>
      </c>
      <c r="B16" s="55">
        <v>0.01796012</v>
      </c>
      <c r="C16" s="55">
        <v>0.01178921</v>
      </c>
      <c r="D16" s="55">
        <v>-0.007474607</v>
      </c>
      <c r="E16" s="55">
        <v>0.01770123</v>
      </c>
      <c r="F16" s="55">
        <v>-0.03283959</v>
      </c>
      <c r="G16" s="55">
        <v>0.003505264</v>
      </c>
    </row>
    <row r="17" spans="1:7" ht="12.75">
      <c r="A17" t="s">
        <v>25</v>
      </c>
      <c r="B17" s="55">
        <v>-0.02113749</v>
      </c>
      <c r="C17" s="55">
        <v>0.001167842</v>
      </c>
      <c r="D17" s="55">
        <v>0.001739028</v>
      </c>
      <c r="E17" s="55">
        <v>0.007380849</v>
      </c>
      <c r="F17" s="55">
        <v>-0.021699</v>
      </c>
      <c r="G17" s="55">
        <v>-0.003478012</v>
      </c>
    </row>
    <row r="18" spans="1:7" ht="12.75">
      <c r="A18" t="s">
        <v>26</v>
      </c>
      <c r="B18" s="55">
        <v>0.03561292</v>
      </c>
      <c r="C18" s="55">
        <v>0.003966282</v>
      </c>
      <c r="D18" s="55">
        <v>0.04009982</v>
      </c>
      <c r="E18" s="55">
        <v>-0.02710008</v>
      </c>
      <c r="F18" s="55">
        <v>0.00278314</v>
      </c>
      <c r="G18" s="55">
        <v>0.009597222</v>
      </c>
    </row>
    <row r="19" spans="1:7" ht="12.75">
      <c r="A19" t="s">
        <v>27</v>
      </c>
      <c r="B19" s="55">
        <v>-0.1891629</v>
      </c>
      <c r="C19" s="55">
        <v>-0.1727271</v>
      </c>
      <c r="D19" s="55">
        <v>-0.1819571</v>
      </c>
      <c r="E19" s="55">
        <v>-0.1773616</v>
      </c>
      <c r="F19" s="55">
        <v>-0.1293513</v>
      </c>
      <c r="G19" s="55">
        <v>-0.1726409</v>
      </c>
    </row>
    <row r="20" spans="1:7" ht="12.75">
      <c r="A20" t="s">
        <v>28</v>
      </c>
      <c r="B20" s="55">
        <v>-0.001934407</v>
      </c>
      <c r="C20" s="55">
        <v>-0.006143289</v>
      </c>
      <c r="D20" s="55">
        <v>-0.01242995</v>
      </c>
      <c r="E20" s="55">
        <v>-0.004025267</v>
      </c>
      <c r="F20" s="55">
        <v>-0.004908105</v>
      </c>
      <c r="G20" s="55">
        <v>-0.006372874</v>
      </c>
    </row>
    <row r="21" spans="1:7" ht="12.75">
      <c r="A21" t="s">
        <v>29</v>
      </c>
      <c r="B21" s="55">
        <v>-106.8683</v>
      </c>
      <c r="C21" s="55">
        <v>123.6255</v>
      </c>
      <c r="D21" s="55">
        <v>-47.85344</v>
      </c>
      <c r="E21" s="55">
        <v>5.30353</v>
      </c>
      <c r="F21" s="55">
        <v>-30.5461</v>
      </c>
      <c r="G21" s="55">
        <v>0.002950865</v>
      </c>
    </row>
    <row r="22" spans="1:7" ht="12.75">
      <c r="A22" t="s">
        <v>30</v>
      </c>
      <c r="B22" s="55">
        <v>-11.13968</v>
      </c>
      <c r="C22" s="55">
        <v>-44.17894</v>
      </c>
      <c r="D22" s="55">
        <v>-8.731301</v>
      </c>
      <c r="E22" s="55">
        <v>22.12242</v>
      </c>
      <c r="F22" s="55">
        <v>67.3854</v>
      </c>
      <c r="G22" s="55">
        <v>0</v>
      </c>
    </row>
    <row r="23" spans="1:7" ht="12.75">
      <c r="A23" t="s">
        <v>31</v>
      </c>
      <c r="B23" s="55">
        <v>1.162559</v>
      </c>
      <c r="C23" s="55">
        <v>2.967706</v>
      </c>
      <c r="D23" s="55">
        <v>2.477335</v>
      </c>
      <c r="E23" s="55">
        <v>-2.67733</v>
      </c>
      <c r="F23" s="55">
        <v>4.453395</v>
      </c>
      <c r="G23" s="55">
        <v>1.429251</v>
      </c>
    </row>
    <row r="24" spans="1:7" ht="12.75">
      <c r="A24" t="s">
        <v>32</v>
      </c>
      <c r="B24" s="55">
        <v>2.449241</v>
      </c>
      <c r="C24" s="55">
        <v>1.097234</v>
      </c>
      <c r="D24" s="55">
        <v>-1.176943</v>
      </c>
      <c r="E24" s="55">
        <v>1.619458</v>
      </c>
      <c r="F24" s="55">
        <v>0.8661443</v>
      </c>
      <c r="G24" s="55">
        <v>0.8402678</v>
      </c>
    </row>
    <row r="25" spans="1:7" ht="12.75">
      <c r="A25" t="s">
        <v>33</v>
      </c>
      <c r="B25" s="55">
        <v>-0.1574865</v>
      </c>
      <c r="C25" s="55">
        <v>1.004416</v>
      </c>
      <c r="D25" s="55">
        <v>0.2479672</v>
      </c>
      <c r="E25" s="55">
        <v>-1.09442</v>
      </c>
      <c r="F25" s="55">
        <v>-1.123995</v>
      </c>
      <c r="G25" s="55">
        <v>-0.1348305</v>
      </c>
    </row>
    <row r="26" spans="1:7" ht="12.75">
      <c r="A26" t="s">
        <v>34</v>
      </c>
      <c r="B26" s="55">
        <v>1.48113</v>
      </c>
      <c r="C26" s="55">
        <v>-0.1169133</v>
      </c>
      <c r="D26" s="55">
        <v>-0.2396551</v>
      </c>
      <c r="E26" s="55">
        <v>-0.7085458</v>
      </c>
      <c r="F26" s="55">
        <v>2.364174</v>
      </c>
      <c r="G26" s="55">
        <v>0.2736758</v>
      </c>
    </row>
    <row r="27" spans="1:7" ht="12.75">
      <c r="A27" t="s">
        <v>35</v>
      </c>
      <c r="B27" s="55">
        <v>-0.1557009</v>
      </c>
      <c r="C27" s="55">
        <v>0.009448563</v>
      </c>
      <c r="D27" s="55">
        <v>0.113157</v>
      </c>
      <c r="E27" s="55">
        <v>0.07379974</v>
      </c>
      <c r="F27" s="55">
        <v>0.2678929</v>
      </c>
      <c r="G27" s="55">
        <v>0.0605568</v>
      </c>
    </row>
    <row r="28" spans="1:7" ht="12.75">
      <c r="A28" t="s">
        <v>36</v>
      </c>
      <c r="B28" s="55">
        <v>0.2893716</v>
      </c>
      <c r="C28" s="55">
        <v>-0.1030459</v>
      </c>
      <c r="D28" s="55">
        <v>-0.389549</v>
      </c>
      <c r="E28" s="55">
        <v>-0.1078497</v>
      </c>
      <c r="F28" s="55">
        <v>0.07200631</v>
      </c>
      <c r="G28" s="55">
        <v>-0.09303327</v>
      </c>
    </row>
    <row r="29" spans="1:7" ht="12.75">
      <c r="A29" t="s">
        <v>37</v>
      </c>
      <c r="B29" s="55">
        <v>0.07486153</v>
      </c>
      <c r="C29" s="55">
        <v>0.01207989</v>
      </c>
      <c r="D29" s="55">
        <v>-0.1491723</v>
      </c>
      <c r="E29" s="55">
        <v>-0.07211385</v>
      </c>
      <c r="F29" s="55">
        <v>0.03573143</v>
      </c>
      <c r="G29" s="55">
        <v>-0.03473636</v>
      </c>
    </row>
    <row r="30" spans="1:7" ht="12.75">
      <c r="A30" t="s">
        <v>38</v>
      </c>
      <c r="B30" s="55">
        <v>0.2417699</v>
      </c>
      <c r="C30" s="55">
        <v>0.1875826</v>
      </c>
      <c r="D30" s="55">
        <v>0.1326984</v>
      </c>
      <c r="E30" s="55">
        <v>0.09434504</v>
      </c>
      <c r="F30" s="55">
        <v>0.2663484</v>
      </c>
      <c r="G30" s="55">
        <v>0.1703005</v>
      </c>
    </row>
    <row r="31" spans="1:7" ht="12.75">
      <c r="A31" t="s">
        <v>39</v>
      </c>
      <c r="B31" s="55">
        <v>0.02832237</v>
      </c>
      <c r="C31" s="55">
        <v>0.01758279</v>
      </c>
      <c r="D31" s="55">
        <v>-0.02707534</v>
      </c>
      <c r="E31" s="55">
        <v>0.0120306</v>
      </c>
      <c r="F31" s="55">
        <v>0.0504719</v>
      </c>
      <c r="G31" s="55">
        <v>0.01145076</v>
      </c>
    </row>
    <row r="32" spans="1:7" ht="12.75">
      <c r="A32" t="s">
        <v>40</v>
      </c>
      <c r="B32" s="55">
        <v>0.02590542</v>
      </c>
      <c r="C32" s="55">
        <v>-0.0343366</v>
      </c>
      <c r="D32" s="55">
        <v>-0.03557332</v>
      </c>
      <c r="E32" s="55">
        <v>-0.03055572</v>
      </c>
      <c r="F32" s="55">
        <v>0.001780855</v>
      </c>
      <c r="G32" s="55">
        <v>-0.0201944</v>
      </c>
    </row>
    <row r="33" spans="1:7" ht="12.75">
      <c r="A33" t="s">
        <v>41</v>
      </c>
      <c r="B33" s="55">
        <v>0.09096648</v>
      </c>
      <c r="C33" s="55">
        <v>0.02586955</v>
      </c>
      <c r="D33" s="55">
        <v>0.07034493</v>
      </c>
      <c r="E33" s="55">
        <v>0.0684856</v>
      </c>
      <c r="F33" s="55">
        <v>0.03963378</v>
      </c>
      <c r="G33" s="55">
        <v>0.0580665</v>
      </c>
    </row>
    <row r="34" spans="1:7" ht="12.75">
      <c r="A34" t="s">
        <v>42</v>
      </c>
      <c r="B34" s="55">
        <v>0.02075082</v>
      </c>
      <c r="C34" s="55">
        <v>0.02728615</v>
      </c>
      <c r="D34" s="55">
        <v>0.02379443</v>
      </c>
      <c r="E34" s="55">
        <v>0.01327113</v>
      </c>
      <c r="F34" s="55">
        <v>-0.02682617</v>
      </c>
      <c r="G34" s="55">
        <v>0.0148967</v>
      </c>
    </row>
    <row r="35" spans="1:7" ht="12.75">
      <c r="A35" t="s">
        <v>43</v>
      </c>
      <c r="B35" s="55">
        <v>0.003884034</v>
      </c>
      <c r="C35" s="55">
        <v>0.007695747</v>
      </c>
      <c r="D35" s="55">
        <v>0.002671542</v>
      </c>
      <c r="E35" s="55">
        <v>-0.006028328</v>
      </c>
      <c r="F35" s="55">
        <v>0.00950674</v>
      </c>
      <c r="G35" s="55">
        <v>0.002876284</v>
      </c>
    </row>
    <row r="36" spans="1:6" ht="12.75">
      <c r="A36" t="s">
        <v>44</v>
      </c>
      <c r="B36" s="55">
        <v>21.98486</v>
      </c>
      <c r="C36" s="55">
        <v>21.98181</v>
      </c>
      <c r="D36" s="55">
        <v>21.98792</v>
      </c>
      <c r="E36" s="55">
        <v>21.98792</v>
      </c>
      <c r="F36" s="55">
        <v>22.00012</v>
      </c>
    </row>
    <row r="37" spans="1:6" ht="12.75">
      <c r="A37" t="s">
        <v>45</v>
      </c>
      <c r="B37" s="55">
        <v>0.04018148</v>
      </c>
      <c r="C37" s="55">
        <v>-0.02746582</v>
      </c>
      <c r="D37" s="55">
        <v>-0.05696615</v>
      </c>
      <c r="E37" s="55">
        <v>-0.06968181</v>
      </c>
      <c r="F37" s="55">
        <v>-0.07680257</v>
      </c>
    </row>
    <row r="38" spans="1:7" ht="12.75">
      <c r="A38" t="s">
        <v>54</v>
      </c>
      <c r="B38" s="55">
        <v>0.0001053517</v>
      </c>
      <c r="C38" s="55">
        <v>-8.161818E-05</v>
      </c>
      <c r="D38" s="55">
        <v>0.0001155288</v>
      </c>
      <c r="E38" s="55">
        <v>-0.0001005718</v>
      </c>
      <c r="F38" s="55">
        <v>0</v>
      </c>
      <c r="G38" s="55">
        <v>0.0001813206</v>
      </c>
    </row>
    <row r="39" spans="1:7" ht="12.75">
      <c r="A39" t="s">
        <v>55</v>
      </c>
      <c r="B39" s="55">
        <v>0.0001817934</v>
      </c>
      <c r="C39" s="55">
        <v>-0.0002105239</v>
      </c>
      <c r="D39" s="55">
        <v>8.145172E-05</v>
      </c>
      <c r="E39" s="55">
        <v>0</v>
      </c>
      <c r="F39" s="55">
        <v>5.187535E-05</v>
      </c>
      <c r="G39" s="55">
        <v>0.0006713641</v>
      </c>
    </row>
    <row r="40" spans="2:5" ht="12.75">
      <c r="B40" t="s">
        <v>46</v>
      </c>
      <c r="C40">
        <v>-0.003756</v>
      </c>
      <c r="D40" t="s">
        <v>47</v>
      </c>
      <c r="E40">
        <v>3.116416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12.515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0.00010535167789359572</v>
      </c>
      <c r="C50">
        <f>-0.017/(C7*C7+C22*C22)*(C21*C22+C6*C7)</f>
        <v>-8.161817059091392E-05</v>
      </c>
      <c r="D50">
        <f>-0.017/(D7*D7+D22*D22)*(D21*D22+D6*D7)</f>
        <v>0.00011552874605189815</v>
      </c>
      <c r="E50">
        <f>-0.017/(E7*E7+E22*E22)*(E21*E22+E6*E7)</f>
        <v>-0.00010057183537604688</v>
      </c>
      <c r="F50">
        <f>-0.017/(F7*F7+F22*F22)*(F21*F22+F6*F7)</f>
        <v>7.86776483953291E-06</v>
      </c>
      <c r="G50">
        <f>(B50*B$4+C50*C$4+D50*D$4+E50*E$4+F50*F$4)/SUM(B$4:F$4)</f>
        <v>2.1710739008329754E-07</v>
      </c>
    </row>
    <row r="51" spans="1:7" ht="12.75">
      <c r="A51" t="s">
        <v>58</v>
      </c>
      <c r="B51">
        <f>-0.017/(B7*B7+B22*B22)*(B21*B7-B6*B22)</f>
        <v>0.0001817934683979198</v>
      </c>
      <c r="C51">
        <f>-0.017/(C7*C7+C22*C22)*(C21*C7-C6*C22)</f>
        <v>-0.00021052393042614455</v>
      </c>
      <c r="D51">
        <f>-0.017/(D7*D7+D22*D22)*(D21*D7-D6*D22)</f>
        <v>8.145171962559317E-05</v>
      </c>
      <c r="E51">
        <f>-0.017/(E7*E7+E22*E22)*(E21*E7-E6*E22)</f>
        <v>-8.793511761764024E-06</v>
      </c>
      <c r="F51">
        <f>-0.017/(F7*F7+F22*F22)*(F21*F7-F6*F22)</f>
        <v>5.187535275191821E-05</v>
      </c>
      <c r="G51">
        <f>(B51*B$4+C51*C$4+D51*D$4+E51*E$4+F51*F$4)/SUM(B$4:F$4)</f>
        <v>-2.0523306312367643E-09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9999.972817072006</v>
      </c>
      <c r="C62">
        <f>C7+(2/0.017)*(C8*C50-C23*C51)</f>
        <v>10000.079074483707</v>
      </c>
      <c r="D62">
        <f>D7+(2/0.017)*(D8*D50-D23*D51)</f>
        <v>9999.951105897522</v>
      </c>
      <c r="E62">
        <f>E7+(2/0.017)*(E8*E50-E23*E51)</f>
        <v>10000.027456457692</v>
      </c>
      <c r="F62">
        <f>F7+(2/0.017)*(F8*F50-F23*F51)</f>
        <v>9999.969589953402</v>
      </c>
    </row>
    <row r="63" spans="1:6" ht="12.75">
      <c r="A63" t="s">
        <v>66</v>
      </c>
      <c r="B63">
        <f>B8+(3/0.017)*(B9*B50-B24*B51)</f>
        <v>-0.25090992611148644</v>
      </c>
      <c r="C63">
        <f>C8+(3/0.017)*(C9*C50-C24*C51)</f>
        <v>-0.5446996795937668</v>
      </c>
      <c r="D63">
        <f>D8+(3/0.017)*(D9*D50-D24*D51)</f>
        <v>-1.8425626565943047</v>
      </c>
      <c r="E63">
        <f>E8+(3/0.017)*(E9*E50-E24*E51)</f>
        <v>-2.5545315541221267</v>
      </c>
      <c r="F63">
        <f>F8+(3/0.017)*(F9*F50-F24*F51)</f>
        <v>-3.5004602259826147</v>
      </c>
    </row>
    <row r="64" spans="1:6" ht="12.75">
      <c r="A64" t="s">
        <v>67</v>
      </c>
      <c r="B64">
        <f>B9+(4/0.017)*(B10*B50-B25*B51)</f>
        <v>0.8014956399158263</v>
      </c>
      <c r="C64">
        <f>C9+(4/0.017)*(C10*C50-C25*C51)</f>
        <v>0.39764051723935834</v>
      </c>
      <c r="D64">
        <f>D9+(4/0.017)*(D10*D50-D25*D51)</f>
        <v>-0.4067456301220577</v>
      </c>
      <c r="E64">
        <f>E9+(4/0.017)*(E10*E50-E25*E51)</f>
        <v>0.11037352915515841</v>
      </c>
      <c r="F64">
        <f>F9+(4/0.017)*(F10*F50-F25*F51)</f>
        <v>-1.3099342458980612</v>
      </c>
    </row>
    <row r="65" spans="1:6" ht="12.75">
      <c r="A65" t="s">
        <v>68</v>
      </c>
      <c r="B65">
        <f>B10+(5/0.017)*(B11*B50-B26*B51)</f>
        <v>0.14403418578952804</v>
      </c>
      <c r="C65">
        <f>C10+(5/0.017)*(C11*C50-C26*C51)</f>
        <v>0.5638622996673264</v>
      </c>
      <c r="D65">
        <f>D10+(5/0.017)*(D11*D50-D26*D51)</f>
        <v>1.1116805941303776</v>
      </c>
      <c r="E65">
        <f>E10+(5/0.017)*(E11*E50-E26*E51)</f>
        <v>0.8792488851889491</v>
      </c>
      <c r="F65">
        <f>F10+(5/0.017)*(F11*F50-F26*F51)</f>
        <v>-0.2603141351166801</v>
      </c>
    </row>
    <row r="66" spans="1:6" ht="12.75">
      <c r="A66" t="s">
        <v>69</v>
      </c>
      <c r="B66">
        <f>B11+(6/0.017)*(B12*B50-B27*B51)</f>
        <v>5.0812090137133525</v>
      </c>
      <c r="C66">
        <f>C11+(6/0.017)*(C12*C50-C27*C51)</f>
        <v>4.808315044396513</v>
      </c>
      <c r="D66">
        <f>D11+(6/0.017)*(D12*D50-D27*D51)</f>
        <v>5.033271814747422</v>
      </c>
      <c r="E66">
        <f>E11+(6/0.017)*(E12*E50-E27*E51)</f>
        <v>4.291300625926922</v>
      </c>
      <c r="F66">
        <f>F11+(6/0.017)*(F12*F50-F27*F51)</f>
        <v>15.533329993341228</v>
      </c>
    </row>
    <row r="67" spans="1:6" ht="12.75">
      <c r="A67" t="s">
        <v>70</v>
      </c>
      <c r="B67">
        <f>B12+(7/0.017)*(B13*B50-B28*B51)</f>
        <v>0.022766684829599114</v>
      </c>
      <c r="C67">
        <f>C12+(7/0.017)*(C13*C50-C28*C51)</f>
        <v>0.26986199709041886</v>
      </c>
      <c r="D67">
        <f>D12+(7/0.017)*(D13*D50-D28*D51)</f>
        <v>0.23696488848899494</v>
      </c>
      <c r="E67">
        <f>E12+(7/0.017)*(E13*E50-E28*E51)</f>
        <v>0.3964651025305319</v>
      </c>
      <c r="F67">
        <f>F12+(7/0.017)*(F13*F50-F28*F51)</f>
        <v>0.05802374438394607</v>
      </c>
    </row>
    <row r="68" spans="1:6" ht="12.75">
      <c r="A68" t="s">
        <v>71</v>
      </c>
      <c r="B68">
        <f>B13+(8/0.017)*(B14*B50-B29*B51)</f>
        <v>0.19254738141666158</v>
      </c>
      <c r="C68">
        <f>C13+(8/0.017)*(C14*C50-C29*C51)</f>
        <v>0.10257324686052999</v>
      </c>
      <c r="D68">
        <f>D13+(8/0.017)*(D14*D50-D29*D51)</f>
        <v>0.19228049474354464</v>
      </c>
      <c r="E68">
        <f>E13+(8/0.017)*(E14*E50-E29*E51)</f>
        <v>0.05410144634556086</v>
      </c>
      <c r="F68">
        <f>F13+(8/0.017)*(F14*F50-F29*F51)</f>
        <v>0.06201754589381879</v>
      </c>
    </row>
    <row r="69" spans="1:6" ht="12.75">
      <c r="A69" t="s">
        <v>72</v>
      </c>
      <c r="B69">
        <f>B14+(9/0.017)*(B15*B50-B30*B51)</f>
        <v>-0.04064329122932695</v>
      </c>
      <c r="C69">
        <f>C14+(9/0.017)*(C15*C50-C30*C51)</f>
        <v>0.040517089372423806</v>
      </c>
      <c r="D69">
        <f>D14+(9/0.017)*(D15*D50-D30*D51)</f>
        <v>0.21173395494575528</v>
      </c>
      <c r="E69">
        <f>E14+(9/0.017)*(E15*E50-E30*E51)</f>
        <v>-0.07580092991787227</v>
      </c>
      <c r="F69">
        <f>F14+(9/0.017)*(F15*F50-F30*F51)</f>
        <v>0.037472528913916336</v>
      </c>
    </row>
    <row r="70" spans="1:6" ht="12.75">
      <c r="A70" t="s">
        <v>73</v>
      </c>
      <c r="B70">
        <f>B15+(10/0.017)*(B16*B50-B31*B51)</f>
        <v>-0.2726991018225758</v>
      </c>
      <c r="C70">
        <f>C15+(10/0.017)*(C16*C50-C31*C51)</f>
        <v>0.03945512253279141</v>
      </c>
      <c r="D70">
        <f>D15+(10/0.017)*(D16*D50-D31*D51)</f>
        <v>0.1133947947226511</v>
      </c>
      <c r="E70">
        <f>E15+(10/0.017)*(E16*E50-E31*E51)</f>
        <v>-0.002788507921713214</v>
      </c>
      <c r="F70">
        <f>F15+(10/0.017)*(F16*F50-F31*F51)</f>
        <v>-0.2840742304635919</v>
      </c>
    </row>
    <row r="71" spans="1:6" ht="12.75">
      <c r="A71" t="s">
        <v>74</v>
      </c>
      <c r="B71">
        <f>B16+(11/0.017)*(B17*B50-B32*B51)</f>
        <v>0.013471921877017451</v>
      </c>
      <c r="C71">
        <f>C16+(11/0.017)*(C17*C50-C32*C51)</f>
        <v>0.0070501556301443835</v>
      </c>
      <c r="D71">
        <f>D16+(11/0.017)*(D17*D50-D32*D51)</f>
        <v>-0.0054697497105419355</v>
      </c>
      <c r="E71">
        <f>E16+(11/0.017)*(E17*E50-E32*E51)</f>
        <v>0.017047055073441238</v>
      </c>
      <c r="F71">
        <f>F16+(11/0.017)*(F17*F50-F32*F51)</f>
        <v>-0.0330098344833152</v>
      </c>
    </row>
    <row r="72" spans="1:6" ht="12.75">
      <c r="A72" t="s">
        <v>75</v>
      </c>
      <c r="B72">
        <f>B17+(12/0.017)*(B18*B50-B33*B51)</f>
        <v>-0.030162358962677372</v>
      </c>
      <c r="C72">
        <f>C17+(12/0.017)*(C18*C50-C33*C51)</f>
        <v>0.004783681056565644</v>
      </c>
      <c r="D72">
        <f>D17+(12/0.017)*(D18*D50-D33*D51)</f>
        <v>0.0009646513454575408</v>
      </c>
      <c r="E72">
        <f>E17+(12/0.017)*(E18*E50-E33*E51)</f>
        <v>0.009729837503681765</v>
      </c>
      <c r="F72">
        <f>F17+(12/0.017)*(F18*F50-F33*F51)</f>
        <v>-0.02313484886636924</v>
      </c>
    </row>
    <row r="73" spans="1:6" ht="12.75">
      <c r="A73" t="s">
        <v>76</v>
      </c>
      <c r="B73">
        <f>B18+(13/0.017)*(B19*B50-B34*B51)</f>
        <v>0.017488631655791065</v>
      </c>
      <c r="C73">
        <f>C18+(13/0.017)*(C19*C50-C34*C51)</f>
        <v>0.019139620055866204</v>
      </c>
      <c r="D73">
        <f>D18+(13/0.017)*(D19*D50-D34*D51)</f>
        <v>0.022542652534690687</v>
      </c>
      <c r="E73">
        <f>E18+(13/0.017)*(E19*E50-E34*E51)</f>
        <v>-0.013370335342662982</v>
      </c>
      <c r="F73">
        <f>F18+(13/0.017)*(F19*F50-F34*F51)</f>
        <v>0.003069072263610922</v>
      </c>
    </row>
    <row r="74" spans="1:6" ht="12.75">
      <c r="A74" t="s">
        <v>77</v>
      </c>
      <c r="B74">
        <f>B19+(14/0.017)*(B20*B50-B35*B51)</f>
        <v>-0.18991221708798847</v>
      </c>
      <c r="C74">
        <f>C19+(14/0.017)*(C20*C50-C35*C51)</f>
        <v>-0.17097994701068522</v>
      </c>
      <c r="D74">
        <f>D19+(14/0.017)*(D20*D50-D35*D51)</f>
        <v>-0.18331890324571512</v>
      </c>
      <c r="E74">
        <f>E19+(14/0.017)*(E20*E50-E35*E51)</f>
        <v>-0.17707186726843788</v>
      </c>
      <c r="F74">
        <f>F19+(14/0.017)*(F20*F50-F35*F51)</f>
        <v>-0.12978923754691524</v>
      </c>
    </row>
    <row r="75" spans="1:6" ht="12.75">
      <c r="A75" t="s">
        <v>78</v>
      </c>
      <c r="B75" s="55">
        <f>B20</f>
        <v>-0.001934407</v>
      </c>
      <c r="C75" s="55">
        <f>C20</f>
        <v>-0.006143289</v>
      </c>
      <c r="D75" s="55">
        <f>D20</f>
        <v>-0.01242995</v>
      </c>
      <c r="E75" s="55">
        <f>E20</f>
        <v>-0.004025267</v>
      </c>
      <c r="F75" s="55">
        <f>F20</f>
        <v>-0.004908105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-11.129272057628667</v>
      </c>
      <c r="C82">
        <f>C22+(2/0.017)*(C8*C51+C23*C50)</f>
        <v>-44.19306465297505</v>
      </c>
      <c r="D82">
        <f>D22+(2/0.017)*(D8*D51+D23*D50)</f>
        <v>-8.715365078496953</v>
      </c>
      <c r="E82">
        <f>E22+(2/0.017)*(E8*E51+E23*E50)</f>
        <v>22.156740951836614</v>
      </c>
      <c r="F82">
        <f>F22+(2/0.017)*(F8*F51+F23*F50)</f>
        <v>67.36821850376454</v>
      </c>
    </row>
    <row r="83" spans="1:6" ht="12.75">
      <c r="A83" t="s">
        <v>81</v>
      </c>
      <c r="B83">
        <f>B23+(3/0.017)*(B9*B51+B24*B50)</f>
        <v>1.233538232037562</v>
      </c>
      <c r="C83">
        <f>C23+(3/0.017)*(C9*C51+C24*C50)</f>
        <v>2.9384879352374567</v>
      </c>
      <c r="D83">
        <f>D23+(3/0.017)*(D9*D51+D24*D50)</f>
        <v>2.4471966075410836</v>
      </c>
      <c r="E83">
        <f>E23+(3/0.017)*(E9*E51+E24*E50)</f>
        <v>-2.706283915889556</v>
      </c>
      <c r="F83">
        <f>F23+(3/0.017)*(F9*F51+F24*F50)</f>
        <v>4.442484636250243</v>
      </c>
    </row>
    <row r="84" spans="1:6" ht="12.75">
      <c r="A84" t="s">
        <v>82</v>
      </c>
      <c r="B84">
        <f>B24+(4/0.017)*(B10*B51+B25*B50)</f>
        <v>2.4481659926089425</v>
      </c>
      <c r="C84">
        <f>C24+(4/0.017)*(C10*C51+C25*C50)</f>
        <v>1.0439289571586992</v>
      </c>
      <c r="D84">
        <f>D24+(4/0.017)*(D10*D51+D25*D50)</f>
        <v>-1.152281122078161</v>
      </c>
      <c r="E84">
        <f>E24+(4/0.017)*(E10*E51+E25*E50)</f>
        <v>1.6432698087073736</v>
      </c>
      <c r="F84">
        <f>F24+(4/0.017)*(F10*F51+F25*F50)</f>
        <v>0.8608875405437879</v>
      </c>
    </row>
    <row r="85" spans="1:6" ht="12.75">
      <c r="A85" t="s">
        <v>83</v>
      </c>
      <c r="B85">
        <f>B25+(5/0.017)*(B11*B51+B26*B50)</f>
        <v>0.15948763370221594</v>
      </c>
      <c r="C85">
        <f>C25+(5/0.017)*(C11*C51+C26*C50)</f>
        <v>0.70903750158281</v>
      </c>
      <c r="D85">
        <f>D25+(5/0.017)*(D11*D51+D26*D50)</f>
        <v>0.36027032011289395</v>
      </c>
      <c r="E85">
        <f>E25+(5/0.017)*(E11*E51+E26*E50)</f>
        <v>-1.0845959898437192</v>
      </c>
      <c r="F85">
        <f>F25+(5/0.017)*(F11*F51+F26*F50)</f>
        <v>-0.8814527566453719</v>
      </c>
    </row>
    <row r="86" spans="1:6" ht="12.75">
      <c r="A86" t="s">
        <v>84</v>
      </c>
      <c r="B86">
        <f>B26+(6/0.017)*(B12*B51+B27*B50)</f>
        <v>1.4776371140594664</v>
      </c>
      <c r="C86">
        <f>C26+(6/0.017)*(C12*C51+C27*C50)</f>
        <v>-0.13815582488449638</v>
      </c>
      <c r="D86">
        <f>D26+(6/0.017)*(D12*D51+D27*D50)</f>
        <v>-0.2288440201914739</v>
      </c>
      <c r="E86">
        <f>E26+(6/0.017)*(E12*E51+E27*E50)</f>
        <v>-0.7124035967772945</v>
      </c>
      <c r="F86">
        <f>F26+(6/0.017)*(F12*F51+F27*F50)</f>
        <v>2.3660046948452664</v>
      </c>
    </row>
    <row r="87" spans="1:6" ht="12.75">
      <c r="A87" t="s">
        <v>85</v>
      </c>
      <c r="B87">
        <f>B27+(7/0.017)*(B13*B51+B28*B50)</f>
        <v>-0.12824673887428606</v>
      </c>
      <c r="C87">
        <f>C27+(7/0.017)*(C13*C51+C28*C50)</f>
        <v>0.004052984034926079</v>
      </c>
      <c r="D87">
        <f>D27+(7/0.017)*(D13*D51+D28*D50)</f>
        <v>0.10049906227487333</v>
      </c>
      <c r="E87">
        <f>E27+(7/0.017)*(E13*E51+E28*E50)</f>
        <v>0.07808211185274952</v>
      </c>
      <c r="F87">
        <f>F27+(7/0.017)*(F13*F51+F28*F50)</f>
        <v>0.2694658955967418</v>
      </c>
    </row>
    <row r="88" spans="1:6" ht="12.75">
      <c r="A88" t="s">
        <v>86</v>
      </c>
      <c r="B88">
        <f>B28+(8/0.017)*(B14*B51+B29*B50)</f>
        <v>0.2928886860022662</v>
      </c>
      <c r="C88">
        <f>C28+(8/0.017)*(C14*C51+C29*C50)</f>
        <v>-0.10561466455840382</v>
      </c>
      <c r="D88">
        <f>D28+(8/0.017)*(D14*D51+D29*D50)</f>
        <v>-0.389587818710592</v>
      </c>
      <c r="E88">
        <f>E28+(8/0.017)*(E14*E51+E29*E50)</f>
        <v>-0.10412081281916426</v>
      </c>
      <c r="F88">
        <f>F28+(8/0.017)*(F14*F51+F29*F50)</f>
        <v>0.07326066430405069</v>
      </c>
    </row>
    <row r="89" spans="1:6" ht="12.75">
      <c r="A89" t="s">
        <v>87</v>
      </c>
      <c r="B89">
        <f>B29+(9/0.017)*(B15*B51+B30*B50)</f>
        <v>0.062284935907486474</v>
      </c>
      <c r="C89">
        <f>C29+(9/0.017)*(C15*C51+C30*C50)</f>
        <v>-0.00024331093572370344</v>
      </c>
      <c r="D89">
        <f>D29+(9/0.017)*(D15*D51+D30*D50)</f>
        <v>-0.13620044574561552</v>
      </c>
      <c r="E89">
        <f>E29+(9/0.017)*(E15*E51+E30*E50)</f>
        <v>-0.07712875293098362</v>
      </c>
      <c r="F89">
        <f>F29+(9/0.017)*(F15*F51+F30*F50)</f>
        <v>0.02908566880907798</v>
      </c>
    </row>
    <row r="90" spans="1:6" ht="12.75">
      <c r="A90" t="s">
        <v>88</v>
      </c>
      <c r="B90">
        <f>B30+(10/0.017)*(B16*B51+B31*B50)</f>
        <v>0.24544568924062712</v>
      </c>
      <c r="C90">
        <f>C30+(10/0.017)*(C16*C51+C31*C50)</f>
        <v>0.18527849060029208</v>
      </c>
      <c r="D90">
        <f>D30+(10/0.017)*(D16*D51+D31*D50)</f>
        <v>0.13050028254540924</v>
      </c>
      <c r="E90">
        <f>E30+(10/0.017)*(E16*E51+E31*E50)</f>
        <v>0.09354174853124839</v>
      </c>
      <c r="F90">
        <f>F30+(10/0.017)*(F16*F51+F31*F50)</f>
        <v>0.26557989160278</v>
      </c>
    </row>
    <row r="91" spans="1:6" ht="12.75">
      <c r="A91" t="s">
        <v>89</v>
      </c>
      <c r="B91">
        <f>B31+(11/0.017)*(B17*B51+B32*B50)</f>
        <v>0.027601884133843037</v>
      </c>
      <c r="C91">
        <f>C31+(11/0.017)*(C17*C51+C32*C50)</f>
        <v>0.019237081157171043</v>
      </c>
      <c r="D91">
        <f>D31+(11/0.017)*(D17*D51+D32*D50)</f>
        <v>-0.029642930385040258</v>
      </c>
      <c r="E91">
        <f>E31+(11/0.017)*(E17*E51+E32*E50)</f>
        <v>0.013977044344151535</v>
      </c>
      <c r="F91">
        <f>F31+(11/0.017)*(F17*F51+F32*F50)</f>
        <v>0.04975260875052257</v>
      </c>
    </row>
    <row r="92" spans="1:6" ht="12.75">
      <c r="A92" t="s">
        <v>90</v>
      </c>
      <c r="B92">
        <f>B32+(12/0.017)*(B18*B51+B33*B50)</f>
        <v>0.037240244150577785</v>
      </c>
      <c r="C92">
        <f>C32+(12/0.017)*(C18*C51+C33*C50)</f>
        <v>-0.036416427732349634</v>
      </c>
      <c r="D92">
        <f>D32+(12/0.017)*(D18*D51+D33*D50)</f>
        <v>-0.027531159400222136</v>
      </c>
      <c r="E92">
        <f>E32+(12/0.017)*(E18*E51+E33*E50)</f>
        <v>-0.035249426552897686</v>
      </c>
      <c r="F92">
        <f>F32+(12/0.017)*(F18*F51+F33*F50)</f>
        <v>0.00210288250352924</v>
      </c>
    </row>
    <row r="93" spans="1:6" ht="12.75">
      <c r="A93" t="s">
        <v>91</v>
      </c>
      <c r="B93">
        <f>B33+(13/0.017)*(B19*B51+B34*B50)</f>
        <v>0.06634108013405698</v>
      </c>
      <c r="C93">
        <f>C33+(13/0.017)*(C19*C51+C34*C50)</f>
        <v>0.05197365884643093</v>
      </c>
      <c r="D93">
        <f>D33+(13/0.017)*(D19*D51+D34*D50)</f>
        <v>0.06111357032834338</v>
      </c>
      <c r="E93">
        <f>E33+(13/0.017)*(E19*E51+E34*E50)</f>
        <v>0.06865760484605442</v>
      </c>
      <c r="F93">
        <f>F33+(13/0.017)*(F19*F51+F34*F50)</f>
        <v>0.034341092819069476</v>
      </c>
    </row>
    <row r="94" spans="1:6" ht="12.75">
      <c r="A94" t="s">
        <v>92</v>
      </c>
      <c r="B94">
        <f>B34+(14/0.017)*(B20*B51+B35*B50)</f>
        <v>0.020798195127942107</v>
      </c>
      <c r="C94">
        <f>C34+(14/0.017)*(C20*C51+C35*C50)</f>
        <v>0.027833958927279093</v>
      </c>
      <c r="D94">
        <f>D34+(14/0.017)*(D20*D51+D35*D50)</f>
        <v>0.023214829254643982</v>
      </c>
      <c r="E94">
        <f>E34+(14/0.017)*(E20*E51+E35*E50)</f>
        <v>0.01379956925969681</v>
      </c>
      <c r="F94">
        <f>F34+(14/0.017)*(F20*F51+F35*F50)</f>
        <v>-0.026974251198182954</v>
      </c>
    </row>
    <row r="95" spans="1:6" ht="12.75">
      <c r="A95" t="s">
        <v>93</v>
      </c>
      <c r="B95" s="55">
        <f>B35</f>
        <v>0.003884034</v>
      </c>
      <c r="C95" s="55">
        <f>C35</f>
        <v>0.007695747</v>
      </c>
      <c r="D95" s="55">
        <f>D35</f>
        <v>0.002671542</v>
      </c>
      <c r="E95" s="55">
        <f>E35</f>
        <v>-0.006028328</v>
      </c>
      <c r="F95" s="55">
        <f>F35</f>
        <v>0.00950674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-0.2509106081599859</v>
      </c>
      <c r="C103">
        <f>C63*10000/C62</f>
        <v>-0.5446953724432314</v>
      </c>
      <c r="D103">
        <f>D63*10000/D62</f>
        <v>-1.842571665683089</v>
      </c>
      <c r="E103">
        <f>E63*10000/E62</f>
        <v>-2.5545245403026304</v>
      </c>
      <c r="F103">
        <f>F63*10000/F62</f>
        <v>-3.5004708709308447</v>
      </c>
      <c r="G103">
        <f>AVERAGE(C103:E103)</f>
        <v>-1.6472638594763171</v>
      </c>
      <c r="H103">
        <f>STDEV(C103:E103)</f>
        <v>1.0190496432306806</v>
      </c>
      <c r="I103">
        <f>(B103*B4+C103*C4+D103*D4+E103*E4+F103*F4)/SUM(B4:F4)</f>
        <v>-1.6930518263754997</v>
      </c>
      <c r="K103">
        <f>(LN(H103)+LN(H123))/2-LN(K114*K115^3)</f>
        <v>-3.2991035524665735</v>
      </c>
    </row>
    <row r="104" spans="1:11" ht="12.75">
      <c r="A104" t="s">
        <v>67</v>
      </c>
      <c r="B104">
        <f>B64*10000/B62</f>
        <v>0.8014978186215753</v>
      </c>
      <c r="C104">
        <f>C64*10000/C62</f>
        <v>0.39763737294236157</v>
      </c>
      <c r="D104">
        <f>D64*10000/D62</f>
        <v>-0.40674761887803373</v>
      </c>
      <c r="E104">
        <f>E64*10000/E62</f>
        <v>0.11037322610937711</v>
      </c>
      <c r="F104">
        <f>F64*10000/F62</f>
        <v>-1.3099382294263209</v>
      </c>
      <c r="G104">
        <f>AVERAGE(C104:E104)</f>
        <v>0.033754326724568316</v>
      </c>
      <c r="H104">
        <f>STDEV(C104:E104)</f>
        <v>0.40762929920907176</v>
      </c>
      <c r="I104">
        <f>(B104*B4+C104*C4+D104*D4+E104*E4+F104*F4)/SUM(B4:F4)</f>
        <v>-0.03483751218521359</v>
      </c>
      <c r="K104">
        <f>(LN(H104)+LN(H124))/2-LN(K114*K115^4)</f>
        <v>-3.5426839082339474</v>
      </c>
    </row>
    <row r="105" spans="1:11" ht="12.75">
      <c r="A105" t="s">
        <v>68</v>
      </c>
      <c r="B105">
        <f>B65*10000/B62</f>
        <v>0.1440345773176824</v>
      </c>
      <c r="C105">
        <f>C65*10000/C62</f>
        <v>0.5638578409905604</v>
      </c>
      <c r="D105">
        <f>D65*10000/D62</f>
        <v>1.111686029619443</v>
      </c>
      <c r="E105">
        <f>E65*10000/E62</f>
        <v>0.8792464710895957</v>
      </c>
      <c r="F105">
        <f>F65*10000/F62</f>
        <v>-0.2603149267355853</v>
      </c>
      <c r="G105">
        <f>AVERAGE(C105:E105)</f>
        <v>0.851596780566533</v>
      </c>
      <c r="H105">
        <f>STDEV(C105:E105)</f>
        <v>0.2749587425480716</v>
      </c>
      <c r="I105">
        <f>(B105*B4+C105*C4+D105*D4+E105*E4+F105*F4)/SUM(B4:F4)</f>
        <v>0.6006942267838343</v>
      </c>
      <c r="K105">
        <f>(LN(H105)+LN(H125))/2-LN(K114*K115^5)</f>
        <v>-3.3666146970660824</v>
      </c>
    </row>
    <row r="106" spans="1:11" ht="12.75">
      <c r="A106" t="s">
        <v>69</v>
      </c>
      <c r="B106">
        <f>B66*10000/B62</f>
        <v>5.0812228259647725</v>
      </c>
      <c r="C106">
        <f>C66*10000/C62</f>
        <v>4.8082770231942</v>
      </c>
      <c r="D106">
        <f>D66*10000/D62</f>
        <v>5.03329642459854</v>
      </c>
      <c r="E106">
        <f>E66*10000/E62</f>
        <v>4.291288843567865</v>
      </c>
      <c r="F106">
        <f>F66*10000/F62</f>
        <v>15.53337723041377</v>
      </c>
      <c r="G106">
        <f>AVERAGE(C106:E106)</f>
        <v>4.710954097120202</v>
      </c>
      <c r="H106">
        <f>STDEV(C106:E106)</f>
        <v>0.3804571283751269</v>
      </c>
      <c r="I106">
        <f>(B106*B4+C106*C4+D106*D4+E106*E4+F106*F4)/SUM(B4:F4)</f>
        <v>6.2109478783157925</v>
      </c>
      <c r="K106">
        <f>(LN(H106)+LN(H126))/2-LN(K114*K115^6)</f>
        <v>-3.175479313455712</v>
      </c>
    </row>
    <row r="107" spans="1:11" ht="12.75">
      <c r="A107" t="s">
        <v>70</v>
      </c>
      <c r="B107">
        <f>B67*10000/B62</f>
        <v>0.022766746716282777</v>
      </c>
      <c r="C107">
        <f>C67*10000/C62</f>
        <v>0.2698598631874834</v>
      </c>
      <c r="D107">
        <f>D67*10000/D62</f>
        <v>0.23696604711321406</v>
      </c>
      <c r="E107">
        <f>E67*10000/E62</f>
        <v>0.3964640139807893</v>
      </c>
      <c r="F107">
        <f>F67*10000/F62</f>
        <v>0.05802392083495972</v>
      </c>
      <c r="G107">
        <f>AVERAGE(C107:E107)</f>
        <v>0.30109664142716225</v>
      </c>
      <c r="H107">
        <f>STDEV(C107:E107)</f>
        <v>0.08421224729704538</v>
      </c>
      <c r="I107">
        <f>(B107*B4+C107*C4+D107*D4+E107*E4+F107*F4)/SUM(B4:F4)</f>
        <v>0.22839324226713578</v>
      </c>
      <c r="K107">
        <f>(LN(H107)+LN(H127))/2-LN(K114*K115^7)</f>
        <v>-4.243670760875741</v>
      </c>
    </row>
    <row r="108" spans="1:9" ht="12.75">
      <c r="A108" t="s">
        <v>71</v>
      </c>
      <c r="B108">
        <f>B68*10000/B62</f>
        <v>0.19254790481824477</v>
      </c>
      <c r="C108">
        <f>C68*10000/C62</f>
        <v>0.10257243577428984</v>
      </c>
      <c r="D108">
        <f>D68*10000/D62</f>
        <v>0.19228143488636282</v>
      </c>
      <c r="E108">
        <f>E68*10000/E62</f>
        <v>0.05410129780256144</v>
      </c>
      <c r="F108">
        <f>F68*10000/F62</f>
        <v>0.06201773449003837</v>
      </c>
      <c r="G108">
        <f>AVERAGE(C108:E108)</f>
        <v>0.11631838948773804</v>
      </c>
      <c r="H108">
        <f>STDEV(C108:E108)</f>
        <v>0.0701081379280874</v>
      </c>
      <c r="I108">
        <f>(B108*B4+C108*C4+D108*D4+E108*E4+F108*F4)/SUM(B4:F4)</f>
        <v>0.12006817713381132</v>
      </c>
    </row>
    <row r="109" spans="1:9" ht="12.75">
      <c r="A109" t="s">
        <v>72</v>
      </c>
      <c r="B109">
        <f>B69*10000/B62</f>
        <v>-0.040643401709993164</v>
      </c>
      <c r="C109">
        <f>C69*10000/C62</f>
        <v>0.040516768988164885</v>
      </c>
      <c r="D109">
        <f>D69*10000/D62</f>
        <v>0.2117349902049862</v>
      </c>
      <c r="E109">
        <f>E69*10000/E62</f>
        <v>-0.07580072179594116</v>
      </c>
      <c r="F109">
        <f>F69*10000/F62</f>
        <v>0.037472642868397917</v>
      </c>
      <c r="G109">
        <f>AVERAGE(C109:E109)</f>
        <v>0.05881701246573664</v>
      </c>
      <c r="H109">
        <f>STDEV(C109:E109)</f>
        <v>0.14463875899105977</v>
      </c>
      <c r="I109">
        <f>(B109*B4+C109*C4+D109*D4+E109*E4+F109*F4)/SUM(B4:F4)</f>
        <v>0.04158134209916948</v>
      </c>
    </row>
    <row r="110" spans="1:11" ht="12.75">
      <c r="A110" t="s">
        <v>73</v>
      </c>
      <c r="B110">
        <f>B70*10000/B62</f>
        <v>-0.27269984310059564</v>
      </c>
      <c r="C110">
        <f>C70*10000/C62</f>
        <v>0.03945481054591404</v>
      </c>
      <c r="D110">
        <f>D70*10000/D62</f>
        <v>0.11339534915903332</v>
      </c>
      <c r="E110">
        <f>E70*10000/E62</f>
        <v>-0.0027885002654792577</v>
      </c>
      <c r="F110">
        <f>F70*10000/F62</f>
        <v>-0.28407509433727757</v>
      </c>
      <c r="G110">
        <f>AVERAGE(C110:E110)</f>
        <v>0.05002055314648937</v>
      </c>
      <c r="H110">
        <f>STDEV(C110:E110)</f>
        <v>0.05880814488062569</v>
      </c>
      <c r="I110">
        <f>(B110*B4+C110*C4+D110*D4+E110*E4+F110*F4)/SUM(B4:F4)</f>
        <v>-0.0412681327296898</v>
      </c>
      <c r="K110">
        <f>EXP(AVERAGE(K103:K107))</f>
        <v>0.029436777635747792</v>
      </c>
    </row>
    <row r="111" spans="1:9" ht="12.75">
      <c r="A111" t="s">
        <v>74</v>
      </c>
      <c r="B111">
        <f>B71*10000/B62</f>
        <v>0.013471958497745228</v>
      </c>
      <c r="C111">
        <f>C71*10000/C62</f>
        <v>0.007050099881843561</v>
      </c>
      <c r="D111">
        <f>D71*10000/D62</f>
        <v>-0.005469776454522985</v>
      </c>
      <c r="E111">
        <f>E71*10000/E62</f>
        <v>0.017047008268395107</v>
      </c>
      <c r="F111">
        <f>F71*10000/F62</f>
        <v>-0.03300993486668095</v>
      </c>
      <c r="G111">
        <f>AVERAGE(C111:E111)</f>
        <v>0.006209110565238561</v>
      </c>
      <c r="H111">
        <f>STDEV(C111:E111)</f>
        <v>0.011281925626307868</v>
      </c>
      <c r="I111">
        <f>(B111*B4+C111*C4+D111*D4+E111*E4+F111*F4)/SUM(B4:F4)</f>
        <v>0.002017411595703827</v>
      </c>
    </row>
    <row r="112" spans="1:9" ht="12.75">
      <c r="A112" t="s">
        <v>75</v>
      </c>
      <c r="B112">
        <f>B72*10000/B62</f>
        <v>-0.030162440953023426</v>
      </c>
      <c r="C112">
        <f>C72*10000/C62</f>
        <v>0.004783643230153778</v>
      </c>
      <c r="D112">
        <f>D72*10000/D62</f>
        <v>0.0009646560620567761</v>
      </c>
      <c r="E112">
        <f>E72*10000/E62</f>
        <v>0.009729810789067936</v>
      </c>
      <c r="F112">
        <f>F72*10000/F62</f>
        <v>-0.023134919219766393</v>
      </c>
      <c r="G112">
        <f>AVERAGE(C112:E112)</f>
        <v>0.0051593700270928305</v>
      </c>
      <c r="H112">
        <f>STDEV(C112:E112)</f>
        <v>0.004394640180556888</v>
      </c>
      <c r="I112">
        <f>(B112*B4+C112*C4+D112*D4+E112*E4+F112*F4)/SUM(B4:F4)</f>
        <v>-0.003725689745364359</v>
      </c>
    </row>
    <row r="113" spans="1:9" ht="12.75">
      <c r="A113" t="s">
        <v>76</v>
      </c>
      <c r="B113">
        <f>B73*10000/B62</f>
        <v>0.01748867919514179</v>
      </c>
      <c r="C113">
        <f>C73*10000/C62</f>
        <v>0.019139468711505524</v>
      </c>
      <c r="D113">
        <f>D73*10000/D62</f>
        <v>0.02254276275550592</v>
      </c>
      <c r="E113">
        <f>E73*10000/E62</f>
        <v>-0.01337029863255911</v>
      </c>
      <c r="F113">
        <f>F73*10000/F62</f>
        <v>0.003069081596702359</v>
      </c>
      <c r="G113">
        <f>AVERAGE(C113:E113)</f>
        <v>0.009437310944817444</v>
      </c>
      <c r="H113">
        <f>STDEV(C113:E113)</f>
        <v>0.019825132876301513</v>
      </c>
      <c r="I113">
        <f>(B113*B4+C113*C4+D113*D4+E113*E4+F113*F4)/SUM(B4:F4)</f>
        <v>0.009749863507644127</v>
      </c>
    </row>
    <row r="114" spans="1:11" ht="12.75">
      <c r="A114" t="s">
        <v>77</v>
      </c>
      <c r="B114">
        <f>B74*10000/B62</f>
        <v>-0.18991273332640396</v>
      </c>
      <c r="C114">
        <f>C74*10000/C62</f>
        <v>-0.17097859500627272</v>
      </c>
      <c r="D114">
        <f>D74*10000/D62</f>
        <v>-0.18331979957142175</v>
      </c>
      <c r="E114">
        <f>E74*10000/E62</f>
        <v>-0.17707138109314954</v>
      </c>
      <c r="F114">
        <f>F74*10000/F62</f>
        <v>-0.12978963223779166</v>
      </c>
      <c r="G114">
        <f>AVERAGE(C114:E114)</f>
        <v>-0.177123258556948</v>
      </c>
      <c r="H114">
        <f>STDEV(C114:E114)</f>
        <v>0.006170765834412788</v>
      </c>
      <c r="I114">
        <f>(B114*B4+C114*C4+D114*D4+E114*E4+F114*F4)/SUM(B4:F4)</f>
        <v>-0.17264346328785385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-0.0019344122582989126</v>
      </c>
      <c r="C115">
        <f>C75*10000/C62</f>
        <v>-0.006143240422643529</v>
      </c>
      <c r="D115">
        <f>D75*10000/D62</f>
        <v>-0.012430010775422067</v>
      </c>
      <c r="E115">
        <f>E75*10000/E62</f>
        <v>-0.004025255948073036</v>
      </c>
      <c r="F115">
        <f>F75*10000/F62</f>
        <v>-0.004908119925615565</v>
      </c>
      <c r="G115">
        <f>AVERAGE(C115:E115)</f>
        <v>-0.0075328357153795445</v>
      </c>
      <c r="H115">
        <f>STDEV(C115:E115)</f>
        <v>0.004371293542552052</v>
      </c>
      <c r="I115">
        <f>(B115*B4+C115*C4+D115*D4+E115*E4+F115*F4)/SUM(B4:F4)</f>
        <v>-0.0063726333447247105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-11.129302310331</v>
      </c>
      <c r="C122">
        <f>C82*10000/C62</f>
        <v>-44.19271520136124</v>
      </c>
      <c r="D122">
        <f>D82*10000/D62</f>
        <v>-8.715407691700635</v>
      </c>
      <c r="E122">
        <f>E82*10000/E62</f>
        <v>22.15668011744159</v>
      </c>
      <c r="F122">
        <f>F82*10000/F62</f>
        <v>67.36842337145394</v>
      </c>
      <c r="G122">
        <f>AVERAGE(C122:E122)</f>
        <v>-10.25048092520676</v>
      </c>
      <c r="H122">
        <f>STDEV(C122:E122)</f>
        <v>33.20132380142189</v>
      </c>
      <c r="I122">
        <f>(B122*B4+C122*C4+D122*D4+E122*E4+F122*F4)/SUM(B4:F4)</f>
        <v>-0.007521189345079889</v>
      </c>
    </row>
    <row r="123" spans="1:9" ht="12.75">
      <c r="A123" t="s">
        <v>81</v>
      </c>
      <c r="B123">
        <f>B83*10000/B62</f>
        <v>1.2335415851647706</v>
      </c>
      <c r="C123">
        <f>C83*10000/C62</f>
        <v>2.9384646994795562</v>
      </c>
      <c r="D123">
        <f>D83*10000/D62</f>
        <v>2.447208572947759</v>
      </c>
      <c r="E123">
        <f>E83*10000/E62</f>
        <v>-2.7062764854129737</v>
      </c>
      <c r="F123">
        <f>F83*10000/F62</f>
        <v>4.442498145907806</v>
      </c>
      <c r="G123">
        <f>AVERAGE(C123:E123)</f>
        <v>0.8931322623381138</v>
      </c>
      <c r="H123">
        <f>STDEV(C123:E123)</f>
        <v>3.1268419604297315</v>
      </c>
      <c r="I123">
        <f>(B123*B4+C123*C4+D123*D4+E123*E4+F123*F4)/SUM(B4:F4)</f>
        <v>1.4168803782261232</v>
      </c>
    </row>
    <row r="124" spans="1:9" ht="12.75">
      <c r="A124" t="s">
        <v>82</v>
      </c>
      <c r="B124">
        <f>B84*10000/B62</f>
        <v>2.4481726474590215</v>
      </c>
      <c r="C124">
        <f>C84*10000/C62</f>
        <v>1.0439207024096417</v>
      </c>
      <c r="D124">
        <f>D84*10000/D62</f>
        <v>-1.1522867560808345</v>
      </c>
      <c r="E124">
        <f>E84*10000/E62</f>
        <v>1.6432652968829635</v>
      </c>
      <c r="F124">
        <f>F84*10000/F62</f>
        <v>0.8608901585147715</v>
      </c>
      <c r="G124">
        <f>AVERAGE(C124:E124)</f>
        <v>0.5116330810705902</v>
      </c>
      <c r="H124">
        <f>STDEV(C124:E124)</f>
        <v>1.471827233095181</v>
      </c>
      <c r="I124">
        <f>(B124*B4+C124*C4+D124*D4+E124*E4+F124*F4)/SUM(B4:F4)</f>
        <v>0.8382926236370224</v>
      </c>
    </row>
    <row r="125" spans="1:9" ht="12.75">
      <c r="A125" t="s">
        <v>83</v>
      </c>
      <c r="B125">
        <f>B85*10000/B62</f>
        <v>0.15948806723748069</v>
      </c>
      <c r="C125">
        <f>C85*10000/C62</f>
        <v>0.7090318949497075</v>
      </c>
      <c r="D125">
        <f>D85*10000/D62</f>
        <v>0.36027208163090185</v>
      </c>
      <c r="E125">
        <f>E85*10000/E62</f>
        <v>-1.0845930119355045</v>
      </c>
      <c r="F125">
        <f>F85*10000/F62</f>
        <v>-0.8814554371554637</v>
      </c>
      <c r="G125">
        <f>AVERAGE(C125:E125)</f>
        <v>-0.005096345118298373</v>
      </c>
      <c r="H125">
        <f>STDEV(C125:E125)</f>
        <v>0.9509958686022961</v>
      </c>
      <c r="I125">
        <f>(B125*B4+C125*C4+D125*D4+E125*E4+F125*F4)/SUM(B4:F4)</f>
        <v>-0.09838040535241505</v>
      </c>
    </row>
    <row r="126" spans="1:9" ht="12.75">
      <c r="A126" t="s">
        <v>84</v>
      </c>
      <c r="B126">
        <f>B86*10000/B62</f>
        <v>1.477641130720712</v>
      </c>
      <c r="C126">
        <f>C86*10000/C62</f>
        <v>-0.13815473243308252</v>
      </c>
      <c r="D126">
        <f>D86*10000/D62</f>
        <v>-0.22884513910924223</v>
      </c>
      <c r="E126">
        <f>E86*10000/E62</f>
        <v>-0.7124016407747435</v>
      </c>
      <c r="F126">
        <f>F86*10000/F62</f>
        <v>2.366011889898449</v>
      </c>
      <c r="G126">
        <f>AVERAGE(C126:E126)</f>
        <v>-0.35980050410568937</v>
      </c>
      <c r="H126">
        <f>STDEV(C126:E126)</f>
        <v>0.3087099911745708</v>
      </c>
      <c r="I126">
        <f>(B126*B4+C126*C4+D126*D4+E126*E4+F126*F4)/SUM(B4:F4)</f>
        <v>0.27003148645012004</v>
      </c>
    </row>
    <row r="127" spans="1:9" ht="12.75">
      <c r="A127" t="s">
        <v>85</v>
      </c>
      <c r="B127">
        <f>B87*10000/B62</f>
        <v>-0.1282470874874205</v>
      </c>
      <c r="C127">
        <f>C87*10000/C62</f>
        <v>0.004052951986417498</v>
      </c>
      <c r="D127">
        <f>D87*10000/D62</f>
        <v>0.10049955365842089</v>
      </c>
      <c r="E127">
        <f>E87*10000/E62</f>
        <v>0.07808189746751808</v>
      </c>
      <c r="F127">
        <f>F87*10000/F62</f>
        <v>0.2694667150462779</v>
      </c>
      <c r="G127">
        <f>AVERAGE(C127:E127)</f>
        <v>0.060878134370785486</v>
      </c>
      <c r="H127">
        <f>STDEV(C127:E127)</f>
        <v>0.050472406739087615</v>
      </c>
      <c r="I127">
        <f>(B127*B4+C127*C4+D127*D4+E127*E4+F127*F4)/SUM(B4:F4)</f>
        <v>0.06142180914587144</v>
      </c>
    </row>
    <row r="128" spans="1:9" ht="12.75">
      <c r="A128" t="s">
        <v>86</v>
      </c>
      <c r="B128">
        <f>B88*10000/B62</f>
        <v>0.29288948216163657</v>
      </c>
      <c r="C128">
        <f>C88*10000/C62</f>
        <v>-0.10561382942250043</v>
      </c>
      <c r="D128">
        <f>D88*10000/D62</f>
        <v>-0.3895897235745789</v>
      </c>
      <c r="E128">
        <f>E88*10000/E62</f>
        <v>-0.10412052694107997</v>
      </c>
      <c r="F128">
        <f>F88*10000/F62</f>
        <v>0.07326088709074972</v>
      </c>
      <c r="G128">
        <f>AVERAGE(C128:E128)</f>
        <v>-0.19977469331271977</v>
      </c>
      <c r="H128">
        <f>STDEV(C128:E128)</f>
        <v>0.1643863338999265</v>
      </c>
      <c r="I128">
        <f>(B128*B4+C128*C4+D128*D4+E128*E4+F128*F4)/SUM(B4:F4)</f>
        <v>-0.09207378518339616</v>
      </c>
    </row>
    <row r="129" spans="1:9" ht="12.75">
      <c r="A129" t="s">
        <v>87</v>
      </c>
      <c r="B129">
        <f>B89*10000/B62</f>
        <v>0.06228510521663949</v>
      </c>
      <c r="C129">
        <f>C89*10000/C62</f>
        <v>-0.00024330901177025476</v>
      </c>
      <c r="D129">
        <f>D89*10000/D62</f>
        <v>-0.13620111168872678</v>
      </c>
      <c r="E129">
        <f>E89*10000/E62</f>
        <v>-0.07712854116333089</v>
      </c>
      <c r="F129">
        <f>F89*10000/F62</f>
        <v>0.02908575725900134</v>
      </c>
      <c r="G129">
        <f>AVERAGE(C129:E129)</f>
        <v>-0.07119098728794264</v>
      </c>
      <c r="H129">
        <f>STDEV(C129:E129)</f>
        <v>0.06817310273637188</v>
      </c>
      <c r="I129">
        <f>(B129*B4+C129*C4+D129*D4+E129*E4+F129*F4)/SUM(B4:F4)</f>
        <v>-0.03848945700001344</v>
      </c>
    </row>
    <row r="130" spans="1:9" ht="12.75">
      <c r="A130" t="s">
        <v>88</v>
      </c>
      <c r="B130">
        <f>B90*10000/B62</f>
        <v>0.24544635643569046</v>
      </c>
      <c r="C130">
        <f>C90*10000/C62</f>
        <v>0.18527702553177844</v>
      </c>
      <c r="D130">
        <f>D90*10000/D62</f>
        <v>0.13050092061794785</v>
      </c>
      <c r="E130">
        <f>E90*10000/E62</f>
        <v>0.09354149169944746</v>
      </c>
      <c r="F130">
        <f>F90*10000/F62</f>
        <v>0.26558069923492394</v>
      </c>
      <c r="G130">
        <f>AVERAGE(C130:E130)</f>
        <v>0.13643981261639127</v>
      </c>
      <c r="H130">
        <f>STDEV(C130:E130)</f>
        <v>0.046155225820079845</v>
      </c>
      <c r="I130">
        <f>(B130*B4+C130*C4+D130*D4+E130*E4+F130*F4)/SUM(B4:F4)</f>
        <v>0.16945712914849917</v>
      </c>
    </row>
    <row r="131" spans="1:9" ht="12.75">
      <c r="A131" t="s">
        <v>89</v>
      </c>
      <c r="B131">
        <f>B91*10000/B62</f>
        <v>0.02760195916404988</v>
      </c>
      <c r="C131">
        <f>C91*10000/C62</f>
        <v>0.01923692904214783</v>
      </c>
      <c r="D131">
        <f>D91*10000/D62</f>
        <v>-0.029643075322196514</v>
      </c>
      <c r="E131">
        <f>E91*10000/E62</f>
        <v>0.01397700596824423</v>
      </c>
      <c r="F131">
        <f>F91*10000/F62</f>
        <v>0.04975276004889772</v>
      </c>
      <c r="G131">
        <f>AVERAGE(C131:E131)</f>
        <v>0.0011902865627318488</v>
      </c>
      <c r="H131">
        <f>STDEV(C131:E131)</f>
        <v>0.02683167627135995</v>
      </c>
      <c r="I131">
        <f>(B131*B4+C131*C4+D131*D4+E131*E4+F131*F4)/SUM(B4:F4)</f>
        <v>0.011501465396265387</v>
      </c>
    </row>
    <row r="132" spans="1:9" ht="12.75">
      <c r="A132" t="s">
        <v>90</v>
      </c>
      <c r="B132">
        <f>B92*10000/B62</f>
        <v>0.03724034538074048</v>
      </c>
      <c r="C132">
        <f>C92*10000/C62</f>
        <v>-0.036416139773604514</v>
      </c>
      <c r="D132">
        <f>D92*10000/D62</f>
        <v>-0.02753129401201321</v>
      </c>
      <c r="E132">
        <f>E92*10000/E62</f>
        <v>-0.035249329770724536</v>
      </c>
      <c r="F132">
        <f>F92*10000/F62</f>
        <v>0.002102888898424179</v>
      </c>
      <c r="G132">
        <f>AVERAGE(C132:E132)</f>
        <v>-0.03306558785211409</v>
      </c>
      <c r="H132">
        <f>STDEV(C132:E132)</f>
        <v>0.004828215780921474</v>
      </c>
      <c r="I132">
        <f>(B132*B4+C132*C4+D132*D4+E132*E4+F132*F4)/SUM(B4:F4)</f>
        <v>-0.018207569876588565</v>
      </c>
    </row>
    <row r="133" spans="1:9" ht="12.75">
      <c r="A133" t="s">
        <v>91</v>
      </c>
      <c r="B133">
        <f>B93*10000/B62</f>
        <v>0.06634126046902762</v>
      </c>
      <c r="C133">
        <f>C93*10000/C62</f>
        <v>0.051973247870656734</v>
      </c>
      <c r="D133">
        <f>D93*10000/D62</f>
        <v>0.06111386913912143</v>
      </c>
      <c r="E133">
        <f>E93*10000/E62</f>
        <v>0.06865741633710973</v>
      </c>
      <c r="F133">
        <f>F93*10000/F62</f>
        <v>0.034341197250810335</v>
      </c>
      <c r="G133">
        <f>AVERAGE(C133:E133)</f>
        <v>0.060581511115629295</v>
      </c>
      <c r="H133">
        <f>STDEV(C133:E133)</f>
        <v>0.008354814369758821</v>
      </c>
      <c r="I133">
        <f>(B133*B4+C133*C4+D133*D4+E133*E4+F133*F4)/SUM(B4:F4)</f>
        <v>0.0579053524166729</v>
      </c>
    </row>
    <row r="134" spans="1:9" ht="12.75">
      <c r="A134" t="s">
        <v>92</v>
      </c>
      <c r="B134">
        <f>B94*10000/B62</f>
        <v>0.02079825166367984</v>
      </c>
      <c r="C134">
        <f>C94*10000/C62</f>
        <v>0.027833738833426304</v>
      </c>
      <c r="D134">
        <f>D94*10000/D62</f>
        <v>0.023214942762023023</v>
      </c>
      <c r="E134">
        <f>E94*10000/E62</f>
        <v>0.013799531371071884</v>
      </c>
      <c r="F134">
        <f>F94*10000/F62</f>
        <v>-0.02697433322725599</v>
      </c>
      <c r="G134">
        <f>AVERAGE(C134:E134)</f>
        <v>0.021616070988840403</v>
      </c>
      <c r="H134">
        <f>STDEV(C134:E134)</f>
        <v>0.0071524148358726595</v>
      </c>
      <c r="I134">
        <f>(B134*B4+C134*C4+D134*D4+E134*E4+F134*F4)/SUM(B4:F4)</f>
        <v>0.015004106530001539</v>
      </c>
    </row>
    <row r="135" spans="1:9" ht="12.75">
      <c r="A135" t="s">
        <v>93</v>
      </c>
      <c r="B135">
        <f>B95*10000/B62</f>
        <v>0.003884044557970355</v>
      </c>
      <c r="C135">
        <f>C95*10000/C62</f>
        <v>0.007695686146759117</v>
      </c>
      <c r="D135">
        <f>D95*10000/D62</f>
        <v>0.002671555062328699</v>
      </c>
      <c r="E135">
        <f>E95*10000/E62</f>
        <v>-0.006028311448392176</v>
      </c>
      <c r="F135">
        <f>F95*10000/F62</f>
        <v>0.009506768910128555</v>
      </c>
      <c r="G135">
        <f>AVERAGE(C135:E135)</f>
        <v>0.0014463099202318799</v>
      </c>
      <c r="H135">
        <f>STDEV(C135:E135)</f>
        <v>0.00694355433057188</v>
      </c>
      <c r="I135">
        <f>(B135*B4+C135*C4+D135*D4+E135*E4+F135*F4)/SUM(B4:F4)</f>
        <v>0.002876596494739196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2004-01-28T14:53:31Z</cp:lastPrinted>
  <dcterms:created xsi:type="dcterms:W3CDTF">2004-01-28T14:51:14Z</dcterms:created>
  <dcterms:modified xsi:type="dcterms:W3CDTF">2004-01-28T16:10:37Z</dcterms:modified>
  <cp:category/>
  <cp:version/>
  <cp:contentType/>
  <cp:contentStatus/>
</cp:coreProperties>
</file>