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<sst xmlns="http://schemas.openxmlformats.org/spreadsheetml/2006/main" count="202" uniqueCount="97">
  <si>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03/02/2004       07:38:49</t>
  </si>
  <si>
    <t>LISSNER</t>
  </si>
  <si>
    <t>HCMQAP173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</si>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</sst>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9269019"/>
        <c:axId val="17876852"/>
      </c:lineChart>
      <c:catAx>
        <c:axId val="39269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45</xdr:row>
      <xdr:rowOff>9525</xdr:rowOff>
    </xdr:from>
    <xdr:to>
      <xdr:col>5</xdr:col>
      <xdr:colOff>647700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800100" y="6962775"/>
        <a:ext cx="4152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1">
      <selection activeCell="D65" sqref="D65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-0.002256</v>
      </c>
      <c r="C4" s="13">
        <v>-0.003752</v>
      </c>
      <c r="D4" s="13">
        <v>-0.003752</v>
      </c>
      <c r="E4" s="13">
        <v>-0.003752</v>
      </c>
      <c r="F4" s="24">
        <v>-0.002079</v>
      </c>
      <c r="G4" s="34">
        <v>-0.011692</v>
      </c>
    </row>
    <row r="5" spans="1:7" ht="12.75" thickBot="1">
      <c r="A5" s="44" t="s">
        <v>13</v>
      </c>
      <c r="B5" s="45">
        <v>-1.556753</v>
      </c>
      <c r="C5" s="46">
        <v>-1.31736</v>
      </c>
      <c r="D5" s="46">
        <v>-0.035488</v>
      </c>
      <c r="E5" s="46">
        <v>1.432851</v>
      </c>
      <c r="F5" s="47">
        <v>1.550465</v>
      </c>
      <c r="G5" s="48">
        <v>5.006569</v>
      </c>
    </row>
    <row r="6" spans="1:7" ht="12.75" thickTop="1">
      <c r="A6" s="6" t="s">
        <v>14</v>
      </c>
      <c r="B6" s="39">
        <v>-115.5077</v>
      </c>
      <c r="C6" s="40">
        <v>-18.21137</v>
      </c>
      <c r="D6" s="40">
        <v>-32.90162</v>
      </c>
      <c r="E6" s="40">
        <v>170.1451</v>
      </c>
      <c r="F6" s="41">
        <v>-89.49492</v>
      </c>
      <c r="G6" s="42">
        <v>9.436922E-06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-0.157068</v>
      </c>
      <c r="C8" s="14">
        <v>-0.7146927</v>
      </c>
      <c r="D8" s="14">
        <v>-0.01384652</v>
      </c>
      <c r="E8" s="14">
        <v>-3.309573</v>
      </c>
      <c r="F8" s="25">
        <v>-4.331664</v>
      </c>
      <c r="G8" s="35">
        <v>-1.572103</v>
      </c>
    </row>
    <row r="9" spans="1:7" ht="12">
      <c r="A9" s="20" t="s">
        <v>17</v>
      </c>
      <c r="B9" s="29">
        <v>-0.6986907</v>
      </c>
      <c r="C9" s="14">
        <v>-0.1068003</v>
      </c>
      <c r="D9" s="14">
        <v>-0.09925107</v>
      </c>
      <c r="E9" s="14">
        <v>0.1688376</v>
      </c>
      <c r="F9" s="25">
        <v>-1.364171</v>
      </c>
      <c r="G9" s="35">
        <v>-0.2919455</v>
      </c>
    </row>
    <row r="10" spans="1:7" ht="12">
      <c r="A10" s="20" t="s">
        <v>18</v>
      </c>
      <c r="B10" s="29">
        <v>-0.5345575</v>
      </c>
      <c r="C10" s="14">
        <v>-0.02520952</v>
      </c>
      <c r="D10" s="14">
        <v>-0.2652161</v>
      </c>
      <c r="E10" s="14">
        <v>1.089094</v>
      </c>
      <c r="F10" s="25">
        <v>-1.26419</v>
      </c>
      <c r="G10" s="35">
        <v>-0.05369578</v>
      </c>
    </row>
    <row r="11" spans="1:7" ht="12">
      <c r="A11" s="21" t="s">
        <v>19</v>
      </c>
      <c r="B11" s="31">
        <v>3.685386</v>
      </c>
      <c r="C11" s="16">
        <v>3.747854</v>
      </c>
      <c r="D11" s="16">
        <v>3.790617</v>
      </c>
      <c r="E11" s="16">
        <v>3.891012</v>
      </c>
      <c r="F11" s="27">
        <v>14.39642</v>
      </c>
      <c r="G11" s="37">
        <v>5.20336</v>
      </c>
    </row>
    <row r="12" spans="1:7" ht="12">
      <c r="A12" s="20" t="s">
        <v>20</v>
      </c>
      <c r="B12" s="29">
        <v>0.201112</v>
      </c>
      <c r="C12" s="14">
        <v>0.2829339</v>
      </c>
      <c r="D12" s="14">
        <v>0.1859848</v>
      </c>
      <c r="E12" s="14">
        <v>-0.1513516</v>
      </c>
      <c r="F12" s="25">
        <v>-0.2231556</v>
      </c>
      <c r="G12" s="35">
        <v>0.07576915</v>
      </c>
    </row>
    <row r="13" spans="1:7" ht="12">
      <c r="A13" s="20" t="s">
        <v>21</v>
      </c>
      <c r="B13" s="29">
        <v>0.0253435</v>
      </c>
      <c r="C13" s="14">
        <v>-0.1525439</v>
      </c>
      <c r="D13" s="14">
        <v>-0.07365253</v>
      </c>
      <c r="E13" s="14">
        <v>-0.1107854</v>
      </c>
      <c r="F13" s="25">
        <v>-0.3848237</v>
      </c>
      <c r="G13" s="35">
        <v>-0.1287391</v>
      </c>
    </row>
    <row r="14" spans="1:7" ht="12">
      <c r="A14" s="20" t="s">
        <v>22</v>
      </c>
      <c r="B14" s="29">
        <v>-0.05866315</v>
      </c>
      <c r="C14" s="14">
        <v>-0.0159689</v>
      </c>
      <c r="D14" s="14">
        <v>0.000618372</v>
      </c>
      <c r="E14" s="14">
        <v>-0.01870033</v>
      </c>
      <c r="F14" s="25">
        <v>-0.02348915</v>
      </c>
      <c r="G14" s="35">
        <v>-0.01981562</v>
      </c>
    </row>
    <row r="15" spans="1:7" ht="12">
      <c r="A15" s="21" t="s">
        <v>23</v>
      </c>
      <c r="B15" s="31">
        <v>-0.3203901</v>
      </c>
      <c r="C15" s="16">
        <v>-0.02275794</v>
      </c>
      <c r="D15" s="16">
        <v>-0.001687966</v>
      </c>
      <c r="E15" s="16">
        <v>-0.0007872951</v>
      </c>
      <c r="F15" s="27">
        <v>-0.3387137</v>
      </c>
      <c r="G15" s="37">
        <v>-0.09759676</v>
      </c>
    </row>
    <row r="16" spans="1:7" ht="12">
      <c r="A16" s="20" t="s">
        <v>24</v>
      </c>
      <c r="B16" s="29">
        <v>0.01974086</v>
      </c>
      <c r="C16" s="14">
        <v>0.01087863</v>
      </c>
      <c r="D16" s="14">
        <v>-0.009714169</v>
      </c>
      <c r="E16" s="14">
        <v>0.01492527</v>
      </c>
      <c r="F16" s="25">
        <v>0.006322249</v>
      </c>
      <c r="G16" s="35">
        <v>0.007572042</v>
      </c>
    </row>
    <row r="17" spans="1:7" ht="12">
      <c r="A17" s="20" t="s">
        <v>25</v>
      </c>
      <c r="B17" s="29">
        <v>-0.0188949</v>
      </c>
      <c r="C17" s="14">
        <v>-0.006523313</v>
      </c>
      <c r="D17" s="14">
        <v>-0.01635541</v>
      </c>
      <c r="E17" s="14">
        <v>-0.02462445</v>
      </c>
      <c r="F17" s="25">
        <v>-0.03362994</v>
      </c>
      <c r="G17" s="35">
        <v>-0.01865</v>
      </c>
    </row>
    <row r="18" spans="1:7" ht="12">
      <c r="A18" s="20" t="s">
        <v>26</v>
      </c>
      <c r="B18" s="29">
        <v>0.02831902</v>
      </c>
      <c r="C18" s="14">
        <v>0.003799532</v>
      </c>
      <c r="D18" s="14">
        <v>0.01575783</v>
      </c>
      <c r="E18" s="14">
        <v>-0.0358913</v>
      </c>
      <c r="F18" s="25">
        <v>0.00745133</v>
      </c>
      <c r="G18" s="35">
        <v>0.001160618</v>
      </c>
    </row>
    <row r="19" spans="1:7" ht="12">
      <c r="A19" s="21" t="s">
        <v>27</v>
      </c>
      <c r="B19" s="31">
        <v>-0.1971264</v>
      </c>
      <c r="C19" s="16">
        <v>-0.1774312</v>
      </c>
      <c r="D19" s="16">
        <v>-0.1820485</v>
      </c>
      <c r="E19" s="16">
        <v>-0.1856958</v>
      </c>
      <c r="F19" s="27">
        <v>-0.1299123</v>
      </c>
      <c r="G19" s="37">
        <v>-0.1770455</v>
      </c>
    </row>
    <row r="20" spans="1:7" ht="12.75" thickBot="1">
      <c r="A20" s="44" t="s">
        <v>28</v>
      </c>
      <c r="B20" s="45">
        <v>-0.003009495</v>
      </c>
      <c r="C20" s="46">
        <v>-0.004495613</v>
      </c>
      <c r="D20" s="46">
        <v>-0.002274885</v>
      </c>
      <c r="E20" s="46">
        <v>0.002639444</v>
      </c>
      <c r="F20" s="47">
        <v>0.004461465</v>
      </c>
      <c r="G20" s="48">
        <v>-0.0008347526</v>
      </c>
    </row>
    <row r="21" spans="1:7" ht="12.75" thickTop="1">
      <c r="A21" s="6" t="s">
        <v>29</v>
      </c>
      <c r="B21" s="39">
        <v>22.47847</v>
      </c>
      <c r="C21" s="40">
        <v>67.79389</v>
      </c>
      <c r="D21" s="40">
        <v>-86.91577</v>
      </c>
      <c r="E21" s="40">
        <v>53.44022</v>
      </c>
      <c r="F21" s="41">
        <v>-86.31322</v>
      </c>
      <c r="G21" s="43">
        <v>0.005982313</v>
      </c>
    </row>
    <row r="22" spans="1:7" ht="12">
      <c r="A22" s="20" t="s">
        <v>30</v>
      </c>
      <c r="B22" s="29">
        <v>-31.13517</v>
      </c>
      <c r="C22" s="14">
        <v>-26.34727</v>
      </c>
      <c r="D22" s="14">
        <v>-0.7097566</v>
      </c>
      <c r="E22" s="14">
        <v>28.6571</v>
      </c>
      <c r="F22" s="25">
        <v>31.00939</v>
      </c>
      <c r="G22" s="36">
        <v>0</v>
      </c>
    </row>
    <row r="23" spans="1:7" ht="12">
      <c r="A23" s="20" t="s">
        <v>31</v>
      </c>
      <c r="B23" s="29">
        <v>-0.1011726</v>
      </c>
      <c r="C23" s="14">
        <v>-1.457889</v>
      </c>
      <c r="D23" s="14">
        <v>0.6741168</v>
      </c>
      <c r="E23" s="14">
        <v>-0.8380631</v>
      </c>
      <c r="F23" s="25">
        <v>3.182169</v>
      </c>
      <c r="G23" s="35">
        <v>0.01931625</v>
      </c>
    </row>
    <row r="24" spans="1:7" ht="12">
      <c r="A24" s="20" t="s">
        <v>32</v>
      </c>
      <c r="B24" s="29">
        <v>-0.225662</v>
      </c>
      <c r="C24" s="14">
        <v>-0.8365998</v>
      </c>
      <c r="D24" s="14">
        <v>-0.3005932</v>
      </c>
      <c r="E24" s="14">
        <v>2.451058</v>
      </c>
      <c r="F24" s="25">
        <v>3.42415</v>
      </c>
      <c r="G24" s="35">
        <v>0.740103</v>
      </c>
    </row>
    <row r="25" spans="1:7" ht="12">
      <c r="A25" s="20" t="s">
        <v>33</v>
      </c>
      <c r="B25" s="29">
        <v>0.3342188</v>
      </c>
      <c r="C25" s="14">
        <v>0.332458</v>
      </c>
      <c r="D25" s="14">
        <v>0.9365899</v>
      </c>
      <c r="E25" s="14">
        <v>0.1844706</v>
      </c>
      <c r="F25" s="25">
        <v>-3.583957</v>
      </c>
      <c r="G25" s="35">
        <v>-0.07971256</v>
      </c>
    </row>
    <row r="26" spans="1:7" ht="12">
      <c r="A26" s="21" t="s">
        <v>34</v>
      </c>
      <c r="B26" s="31">
        <v>0.7658615</v>
      </c>
      <c r="C26" s="16">
        <v>-0.3386012</v>
      </c>
      <c r="D26" s="16">
        <v>-0.0819376</v>
      </c>
      <c r="E26" s="16">
        <v>0.2583422</v>
      </c>
      <c r="F26" s="27">
        <v>1.955359</v>
      </c>
      <c r="G26" s="37">
        <v>0.3324847</v>
      </c>
    </row>
    <row r="27" spans="1:7" ht="12">
      <c r="A27" s="20" t="s">
        <v>35</v>
      </c>
      <c r="B27" s="29">
        <v>0.05623042</v>
      </c>
      <c r="C27" s="14">
        <v>-0.1937645</v>
      </c>
      <c r="D27" s="14">
        <v>-0.07672811</v>
      </c>
      <c r="E27" s="14">
        <v>-0.1412897</v>
      </c>
      <c r="F27" s="25">
        <v>-0.4236172</v>
      </c>
      <c r="G27" s="35">
        <v>-0.1474438</v>
      </c>
    </row>
    <row r="28" spans="1:7" ht="12">
      <c r="A28" s="20" t="s">
        <v>36</v>
      </c>
      <c r="B28" s="29">
        <v>-0.06630827</v>
      </c>
      <c r="C28" s="14">
        <v>-0.2720855</v>
      </c>
      <c r="D28" s="14">
        <v>-0.05338759</v>
      </c>
      <c r="E28" s="14">
        <v>0.1642189</v>
      </c>
      <c r="F28" s="25">
        <v>0.1918934</v>
      </c>
      <c r="G28" s="35">
        <v>-0.0228153</v>
      </c>
    </row>
    <row r="29" spans="1:7" ht="12">
      <c r="A29" s="20" t="s">
        <v>37</v>
      </c>
      <c r="B29" s="29">
        <v>-0.05787856</v>
      </c>
      <c r="C29" s="14">
        <v>0.06270063</v>
      </c>
      <c r="D29" s="14">
        <v>0.03506558</v>
      </c>
      <c r="E29" s="14">
        <v>-0.007182466</v>
      </c>
      <c r="F29" s="25">
        <v>-0.04867481</v>
      </c>
      <c r="G29" s="35">
        <v>0.006933845</v>
      </c>
    </row>
    <row r="30" spans="1:7" ht="12">
      <c r="A30" s="21" t="s">
        <v>38</v>
      </c>
      <c r="B30" s="31">
        <v>0.04527264</v>
      </c>
      <c r="C30" s="16">
        <v>-0.007210254</v>
      </c>
      <c r="D30" s="16">
        <v>-0.002432792</v>
      </c>
      <c r="E30" s="16">
        <v>0.04950384</v>
      </c>
      <c r="F30" s="27">
        <v>0.2915691</v>
      </c>
      <c r="G30" s="37">
        <v>0.05502071</v>
      </c>
    </row>
    <row r="31" spans="1:7" ht="12">
      <c r="A31" s="20" t="s">
        <v>39</v>
      </c>
      <c r="B31" s="29">
        <v>0.009843265</v>
      </c>
      <c r="C31" s="14">
        <v>0.003042075</v>
      </c>
      <c r="D31" s="14">
        <v>-0.01978681</v>
      </c>
      <c r="E31" s="14">
        <v>-0.007300546</v>
      </c>
      <c r="F31" s="25">
        <v>-0.0055664</v>
      </c>
      <c r="G31" s="35">
        <v>-0.005104094</v>
      </c>
    </row>
    <row r="32" spans="1:7" ht="12">
      <c r="A32" s="20" t="s">
        <v>40</v>
      </c>
      <c r="B32" s="29">
        <v>-0.001380638</v>
      </c>
      <c r="C32" s="14">
        <v>-0.02893245</v>
      </c>
      <c r="D32" s="14">
        <v>0.004223877</v>
      </c>
      <c r="E32" s="14">
        <v>0.01416461</v>
      </c>
      <c r="F32" s="25">
        <v>0.001417288</v>
      </c>
      <c r="G32" s="35">
        <v>-0.002548312</v>
      </c>
    </row>
    <row r="33" spans="1:7" ht="12">
      <c r="A33" s="20" t="s">
        <v>41</v>
      </c>
      <c r="B33" s="29">
        <v>0.06624868</v>
      </c>
      <c r="C33" s="14">
        <v>0.04498106</v>
      </c>
      <c r="D33" s="14">
        <v>0.0769396</v>
      </c>
      <c r="E33" s="14">
        <v>0.0561147</v>
      </c>
      <c r="F33" s="25">
        <v>0.04070582</v>
      </c>
      <c r="G33" s="35">
        <v>0.0578584</v>
      </c>
    </row>
    <row r="34" spans="1:7" ht="12">
      <c r="A34" s="21" t="s">
        <v>42</v>
      </c>
      <c r="B34" s="31">
        <v>0.007836303</v>
      </c>
      <c r="C34" s="16">
        <v>0.009386663</v>
      </c>
      <c r="D34" s="16">
        <v>0.005207443</v>
      </c>
      <c r="E34" s="16">
        <v>0.004453676</v>
      </c>
      <c r="F34" s="27">
        <v>-0.02433421</v>
      </c>
      <c r="G34" s="37">
        <v>0.002475128</v>
      </c>
    </row>
    <row r="35" spans="1:7" ht="12.75" thickBot="1">
      <c r="A35" s="22" t="s">
        <v>43</v>
      </c>
      <c r="B35" s="32">
        <v>0.001975729</v>
      </c>
      <c r="C35" s="17">
        <v>-0.0005503098</v>
      </c>
      <c r="D35" s="17">
        <v>-0.0002048706</v>
      </c>
      <c r="E35" s="17">
        <v>0.001775614</v>
      </c>
      <c r="F35" s="28">
        <v>0.004879625</v>
      </c>
      <c r="G35" s="38">
        <v>0.001182111</v>
      </c>
    </row>
    <row r="36" spans="1:7" ht="12">
      <c r="A36" s="4" t="s">
        <v>44</v>
      </c>
      <c r="B36" s="3">
        <v>21.06323</v>
      </c>
      <c r="C36" s="3">
        <v>21.06018</v>
      </c>
      <c r="D36" s="3">
        <v>21.07239</v>
      </c>
      <c r="E36" s="3">
        <v>21.07544</v>
      </c>
      <c r="F36" s="3">
        <v>21.07849</v>
      </c>
      <c r="G36" s="3"/>
    </row>
    <row r="37" spans="1:6" ht="12">
      <c r="A37" s="4" t="s">
        <v>45</v>
      </c>
      <c r="B37" s="2">
        <v>-0.05391439</v>
      </c>
      <c r="C37" s="2">
        <v>-0.1073202</v>
      </c>
      <c r="D37" s="2">
        <v>-0.1383464</v>
      </c>
      <c r="E37" s="2">
        <v>-0.1592</v>
      </c>
      <c r="F37" s="2">
        <v>-0.1724243</v>
      </c>
    </row>
    <row r="38" spans="1:7" ht="12">
      <c r="A38" s="4" t="s">
        <v>52</v>
      </c>
      <c r="B38" s="2">
        <v>0.0001964802</v>
      </c>
      <c r="C38" s="2">
        <v>3.126275E-05</v>
      </c>
      <c r="D38" s="2">
        <v>5.592226E-05</v>
      </c>
      <c r="E38" s="2">
        <v>-0.0002895046</v>
      </c>
      <c r="F38" s="2">
        <v>0.0001525949</v>
      </c>
      <c r="G38" s="2">
        <v>4.118745E-05</v>
      </c>
    </row>
    <row r="39" spans="1:7" ht="12.75" thickBot="1">
      <c r="A39" s="4" t="s">
        <v>53</v>
      </c>
      <c r="B39" s="2">
        <v>-3.760166E-05</v>
      </c>
      <c r="C39" s="2">
        <v>-0.0001151673</v>
      </c>
      <c r="D39" s="2">
        <v>0.0001477608</v>
      </c>
      <c r="E39" s="2">
        <v>-9.001874E-05</v>
      </c>
      <c r="F39" s="2">
        <v>0.0001462593</v>
      </c>
      <c r="G39" s="2">
        <v>0.0007447143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3.116118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0.003752</v>
      </c>
      <c r="D4">
        <v>0.003752</v>
      </c>
      <c r="E4">
        <v>0.003752</v>
      </c>
      <c r="F4">
        <v>0.002079</v>
      </c>
      <c r="G4">
        <v>0.011692</v>
      </c>
    </row>
    <row r="5" spans="1:7" ht="12.75">
      <c r="A5" t="s">
        <v>13</v>
      </c>
      <c r="B5">
        <v>-1.556753</v>
      </c>
      <c r="C5">
        <v>-1.31736</v>
      </c>
      <c r="D5">
        <v>-0.035488</v>
      </c>
      <c r="E5">
        <v>1.432851</v>
      </c>
      <c r="F5">
        <v>1.550465</v>
      </c>
      <c r="G5">
        <v>5.006569</v>
      </c>
    </row>
    <row r="6" spans="1:7" ht="12.75">
      <c r="A6" t="s">
        <v>14</v>
      </c>
      <c r="B6" s="49">
        <v>-115.5077</v>
      </c>
      <c r="C6" s="49">
        <v>-18.21137</v>
      </c>
      <c r="D6" s="49">
        <v>-32.90162</v>
      </c>
      <c r="E6" s="49">
        <v>170.1451</v>
      </c>
      <c r="F6" s="49">
        <v>-89.49492</v>
      </c>
      <c r="G6" s="49">
        <v>9.436922E-06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-0.157068</v>
      </c>
      <c r="C8" s="49">
        <v>-0.7146927</v>
      </c>
      <c r="D8" s="49">
        <v>-0.01384652</v>
      </c>
      <c r="E8" s="49">
        <v>-3.309573</v>
      </c>
      <c r="F8" s="49">
        <v>-4.331664</v>
      </c>
      <c r="G8" s="49">
        <v>-1.572103</v>
      </c>
    </row>
    <row r="9" spans="1:7" ht="12.75">
      <c r="A9" t="s">
        <v>17</v>
      </c>
      <c r="B9" s="49">
        <v>-0.6986907</v>
      </c>
      <c r="C9" s="49">
        <v>-0.1068003</v>
      </c>
      <c r="D9" s="49">
        <v>-0.09925107</v>
      </c>
      <c r="E9" s="49">
        <v>0.1688376</v>
      </c>
      <c r="F9" s="49">
        <v>-1.364171</v>
      </c>
      <c r="G9" s="49">
        <v>-0.2919455</v>
      </c>
    </row>
    <row r="10" spans="1:7" ht="12.75">
      <c r="A10" t="s">
        <v>18</v>
      </c>
      <c r="B10" s="49">
        <v>-0.5345575</v>
      </c>
      <c r="C10" s="49">
        <v>-0.02520952</v>
      </c>
      <c r="D10" s="49">
        <v>-0.2652161</v>
      </c>
      <c r="E10" s="49">
        <v>1.089094</v>
      </c>
      <c r="F10" s="49">
        <v>-1.26419</v>
      </c>
      <c r="G10" s="49">
        <v>-0.05369578</v>
      </c>
    </row>
    <row r="11" spans="1:7" ht="12.75">
      <c r="A11" t="s">
        <v>19</v>
      </c>
      <c r="B11" s="49">
        <v>3.685386</v>
      </c>
      <c r="C11" s="49">
        <v>3.747854</v>
      </c>
      <c r="D11" s="49">
        <v>3.790617</v>
      </c>
      <c r="E11" s="49">
        <v>3.891012</v>
      </c>
      <c r="F11" s="49">
        <v>14.39642</v>
      </c>
      <c r="G11" s="49">
        <v>5.20336</v>
      </c>
    </row>
    <row r="12" spans="1:7" ht="12.75">
      <c r="A12" t="s">
        <v>20</v>
      </c>
      <c r="B12" s="49">
        <v>0.201112</v>
      </c>
      <c r="C12" s="49">
        <v>0.2829339</v>
      </c>
      <c r="D12" s="49">
        <v>0.1859848</v>
      </c>
      <c r="E12" s="49">
        <v>-0.1513516</v>
      </c>
      <c r="F12" s="49">
        <v>-0.2231556</v>
      </c>
      <c r="G12" s="49">
        <v>0.07576915</v>
      </c>
    </row>
    <row r="13" spans="1:7" ht="12.75">
      <c r="A13" t="s">
        <v>21</v>
      </c>
      <c r="B13" s="49">
        <v>0.0253435</v>
      </c>
      <c r="C13" s="49">
        <v>-0.1525439</v>
      </c>
      <c r="D13" s="49">
        <v>-0.07365253</v>
      </c>
      <c r="E13" s="49">
        <v>-0.1107854</v>
      </c>
      <c r="F13" s="49">
        <v>-0.3848237</v>
      </c>
      <c r="G13" s="49">
        <v>-0.1287391</v>
      </c>
    </row>
    <row r="14" spans="1:7" ht="12.75">
      <c r="A14" t="s">
        <v>22</v>
      </c>
      <c r="B14" s="49">
        <v>-0.05866315</v>
      </c>
      <c r="C14" s="49">
        <v>-0.0159689</v>
      </c>
      <c r="D14" s="49">
        <v>0.000618372</v>
      </c>
      <c r="E14" s="49">
        <v>-0.01870033</v>
      </c>
      <c r="F14" s="49">
        <v>-0.02348915</v>
      </c>
      <c r="G14" s="49">
        <v>-0.01981562</v>
      </c>
    </row>
    <row r="15" spans="1:7" ht="12.75">
      <c r="A15" t="s">
        <v>23</v>
      </c>
      <c r="B15" s="49">
        <v>-0.3203901</v>
      </c>
      <c r="C15" s="49">
        <v>-0.02275794</v>
      </c>
      <c r="D15" s="49">
        <v>-0.001687966</v>
      </c>
      <c r="E15" s="49">
        <v>-0.0007872951</v>
      </c>
      <c r="F15" s="49">
        <v>-0.3387137</v>
      </c>
      <c r="G15" s="49">
        <v>-0.09759676</v>
      </c>
    </row>
    <row r="16" spans="1:7" ht="12.75">
      <c r="A16" t="s">
        <v>24</v>
      </c>
      <c r="B16" s="49">
        <v>0.01974086</v>
      </c>
      <c r="C16" s="49">
        <v>0.01087863</v>
      </c>
      <c r="D16" s="49">
        <v>-0.009714169</v>
      </c>
      <c r="E16" s="49">
        <v>0.01492527</v>
      </c>
      <c r="F16" s="49">
        <v>0.006322249</v>
      </c>
      <c r="G16" s="49">
        <v>0.007572042</v>
      </c>
    </row>
    <row r="17" spans="1:7" ht="12.75">
      <c r="A17" t="s">
        <v>25</v>
      </c>
      <c r="B17" s="49">
        <v>-0.0188949</v>
      </c>
      <c r="C17" s="49">
        <v>-0.006523313</v>
      </c>
      <c r="D17" s="49">
        <v>-0.01635541</v>
      </c>
      <c r="E17" s="49">
        <v>-0.02462445</v>
      </c>
      <c r="F17" s="49">
        <v>-0.03362994</v>
      </c>
      <c r="G17" s="49">
        <v>-0.01865</v>
      </c>
    </row>
    <row r="18" spans="1:7" ht="12.75">
      <c r="A18" t="s">
        <v>26</v>
      </c>
      <c r="B18" s="49">
        <v>0.02831902</v>
      </c>
      <c r="C18" s="49">
        <v>0.003799532</v>
      </c>
      <c r="D18" s="49">
        <v>0.01575783</v>
      </c>
      <c r="E18" s="49">
        <v>-0.0358913</v>
      </c>
      <c r="F18" s="49">
        <v>0.00745133</v>
      </c>
      <c r="G18" s="49">
        <v>0.001160618</v>
      </c>
    </row>
    <row r="19" spans="1:7" ht="12.75">
      <c r="A19" t="s">
        <v>27</v>
      </c>
      <c r="B19" s="49">
        <v>-0.1971264</v>
      </c>
      <c r="C19" s="49">
        <v>-0.1774312</v>
      </c>
      <c r="D19" s="49">
        <v>-0.1820485</v>
      </c>
      <c r="E19" s="49">
        <v>-0.1856958</v>
      </c>
      <c r="F19" s="49">
        <v>-0.1299123</v>
      </c>
      <c r="G19" s="49">
        <v>-0.1770455</v>
      </c>
    </row>
    <row r="20" spans="1:7" ht="12.75">
      <c r="A20" t="s">
        <v>28</v>
      </c>
      <c r="B20" s="49">
        <v>-0.003009495</v>
      </c>
      <c r="C20" s="49">
        <v>-0.004495613</v>
      </c>
      <c r="D20" s="49">
        <v>-0.002274885</v>
      </c>
      <c r="E20" s="49">
        <v>0.002639444</v>
      </c>
      <c r="F20" s="49">
        <v>0.004461465</v>
      </c>
      <c r="G20" s="49">
        <v>-0.0008347526</v>
      </c>
    </row>
    <row r="21" spans="1:7" ht="12.75">
      <c r="A21" t="s">
        <v>29</v>
      </c>
      <c r="B21" s="49">
        <v>22.47847</v>
      </c>
      <c r="C21" s="49">
        <v>67.79389</v>
      </c>
      <c r="D21" s="49">
        <v>-86.91577</v>
      </c>
      <c r="E21" s="49">
        <v>53.44022</v>
      </c>
      <c r="F21" s="49">
        <v>-86.31322</v>
      </c>
      <c r="G21" s="49">
        <v>0.005982313</v>
      </c>
    </row>
    <row r="22" spans="1:7" ht="12.75">
      <c r="A22" t="s">
        <v>30</v>
      </c>
      <c r="B22" s="49">
        <v>-31.13517</v>
      </c>
      <c r="C22" s="49">
        <v>-26.34727</v>
      </c>
      <c r="D22" s="49">
        <v>-0.7097566</v>
      </c>
      <c r="E22" s="49">
        <v>28.6571</v>
      </c>
      <c r="F22" s="49">
        <v>31.00939</v>
      </c>
      <c r="G22" s="49">
        <v>0</v>
      </c>
    </row>
    <row r="23" spans="1:7" ht="12.75">
      <c r="A23" t="s">
        <v>31</v>
      </c>
      <c r="B23" s="49">
        <v>-0.1011726</v>
      </c>
      <c r="C23" s="49">
        <v>-1.457889</v>
      </c>
      <c r="D23" s="49">
        <v>0.6741168</v>
      </c>
      <c r="E23" s="49">
        <v>-0.8380631</v>
      </c>
      <c r="F23" s="49">
        <v>3.182169</v>
      </c>
      <c r="G23" s="49">
        <v>0.01931625</v>
      </c>
    </row>
    <row r="24" spans="1:7" ht="12.75">
      <c r="A24" t="s">
        <v>32</v>
      </c>
      <c r="B24" s="49">
        <v>-0.225662</v>
      </c>
      <c r="C24" s="49">
        <v>-0.8365998</v>
      </c>
      <c r="D24" s="49">
        <v>-0.3005932</v>
      </c>
      <c r="E24" s="49">
        <v>2.451058</v>
      </c>
      <c r="F24" s="49">
        <v>3.42415</v>
      </c>
      <c r="G24" s="49">
        <v>0.740103</v>
      </c>
    </row>
    <row r="25" spans="1:7" ht="12.75">
      <c r="A25" t="s">
        <v>33</v>
      </c>
      <c r="B25" s="49">
        <v>0.3342188</v>
      </c>
      <c r="C25" s="49">
        <v>0.332458</v>
      </c>
      <c r="D25" s="49">
        <v>0.9365899</v>
      </c>
      <c r="E25" s="49">
        <v>0.1844706</v>
      </c>
      <c r="F25" s="49">
        <v>-3.583957</v>
      </c>
      <c r="G25" s="49">
        <v>-0.07971256</v>
      </c>
    </row>
    <row r="26" spans="1:7" ht="12.75">
      <c r="A26" t="s">
        <v>34</v>
      </c>
      <c r="B26" s="49">
        <v>0.7658615</v>
      </c>
      <c r="C26" s="49">
        <v>-0.3386012</v>
      </c>
      <c r="D26" s="49">
        <v>-0.0819376</v>
      </c>
      <c r="E26" s="49">
        <v>0.2583422</v>
      </c>
      <c r="F26" s="49">
        <v>1.955359</v>
      </c>
      <c r="G26" s="49">
        <v>0.3324847</v>
      </c>
    </row>
    <row r="27" spans="1:7" ht="12.75">
      <c r="A27" t="s">
        <v>35</v>
      </c>
      <c r="B27" s="49">
        <v>0.05623042</v>
      </c>
      <c r="C27" s="49">
        <v>-0.1937645</v>
      </c>
      <c r="D27" s="49">
        <v>-0.07672811</v>
      </c>
      <c r="E27" s="49">
        <v>-0.1412897</v>
      </c>
      <c r="F27" s="49">
        <v>-0.4236172</v>
      </c>
      <c r="G27" s="49">
        <v>-0.1474438</v>
      </c>
    </row>
    <row r="28" spans="1:7" ht="12.75">
      <c r="A28" t="s">
        <v>36</v>
      </c>
      <c r="B28" s="49">
        <v>-0.06630827</v>
      </c>
      <c r="C28" s="49">
        <v>-0.2720855</v>
      </c>
      <c r="D28" s="49">
        <v>-0.05338759</v>
      </c>
      <c r="E28" s="49">
        <v>0.1642189</v>
      </c>
      <c r="F28" s="49">
        <v>0.1918934</v>
      </c>
      <c r="G28" s="49">
        <v>-0.0228153</v>
      </c>
    </row>
    <row r="29" spans="1:7" ht="12.75">
      <c r="A29" t="s">
        <v>37</v>
      </c>
      <c r="B29" s="49">
        <v>-0.05787856</v>
      </c>
      <c r="C29" s="49">
        <v>0.06270063</v>
      </c>
      <c r="D29" s="49">
        <v>0.03506558</v>
      </c>
      <c r="E29" s="49">
        <v>-0.007182466</v>
      </c>
      <c r="F29" s="49">
        <v>-0.04867481</v>
      </c>
      <c r="G29" s="49">
        <v>0.006933845</v>
      </c>
    </row>
    <row r="30" spans="1:7" ht="12.75">
      <c r="A30" t="s">
        <v>38</v>
      </c>
      <c r="B30" s="49">
        <v>0.04527264</v>
      </c>
      <c r="C30" s="49">
        <v>-0.007210254</v>
      </c>
      <c r="D30" s="49">
        <v>-0.002432792</v>
      </c>
      <c r="E30" s="49">
        <v>0.04950384</v>
      </c>
      <c r="F30" s="49">
        <v>0.2915691</v>
      </c>
      <c r="G30" s="49">
        <v>0.05502071</v>
      </c>
    </row>
    <row r="31" spans="1:7" ht="12.75">
      <c r="A31" t="s">
        <v>39</v>
      </c>
      <c r="B31" s="49">
        <v>0.009843265</v>
      </c>
      <c r="C31" s="49">
        <v>0.003042075</v>
      </c>
      <c r="D31" s="49">
        <v>-0.01978681</v>
      </c>
      <c r="E31" s="49">
        <v>-0.007300546</v>
      </c>
      <c r="F31" s="49">
        <v>-0.0055664</v>
      </c>
      <c r="G31" s="49">
        <v>-0.005104094</v>
      </c>
    </row>
    <row r="32" spans="1:7" ht="12.75">
      <c r="A32" t="s">
        <v>40</v>
      </c>
      <c r="B32" s="49">
        <v>-0.001380638</v>
      </c>
      <c r="C32" s="49">
        <v>-0.02893245</v>
      </c>
      <c r="D32" s="49">
        <v>0.004223877</v>
      </c>
      <c r="E32" s="49">
        <v>0.01416461</v>
      </c>
      <c r="F32" s="49">
        <v>0.001417288</v>
      </c>
      <c r="G32" s="49">
        <v>-0.002548312</v>
      </c>
    </row>
    <row r="33" spans="1:7" ht="12.75">
      <c r="A33" t="s">
        <v>41</v>
      </c>
      <c r="B33" s="49">
        <v>0.06624868</v>
      </c>
      <c r="C33" s="49">
        <v>0.04498106</v>
      </c>
      <c r="D33" s="49">
        <v>0.0769396</v>
      </c>
      <c r="E33" s="49">
        <v>0.0561147</v>
      </c>
      <c r="F33" s="49">
        <v>0.04070582</v>
      </c>
      <c r="G33" s="49">
        <v>0.0578584</v>
      </c>
    </row>
    <row r="34" spans="1:7" ht="12.75">
      <c r="A34" t="s">
        <v>42</v>
      </c>
      <c r="B34" s="49">
        <v>0.007836303</v>
      </c>
      <c r="C34" s="49">
        <v>0.009386663</v>
      </c>
      <c r="D34" s="49">
        <v>0.005207443</v>
      </c>
      <c r="E34" s="49">
        <v>0.004453676</v>
      </c>
      <c r="F34" s="49">
        <v>-0.02433421</v>
      </c>
      <c r="G34" s="49">
        <v>0.002475128</v>
      </c>
    </row>
    <row r="35" spans="1:7" ht="12.75">
      <c r="A35" t="s">
        <v>43</v>
      </c>
      <c r="B35" s="49">
        <v>0.001975729</v>
      </c>
      <c r="C35" s="49">
        <v>-0.0005503098</v>
      </c>
      <c r="D35" s="49">
        <v>-0.0002048706</v>
      </c>
      <c r="E35" s="49">
        <v>0.001775614</v>
      </c>
      <c r="F35" s="49">
        <v>0.004879625</v>
      </c>
      <c r="G35" s="49">
        <v>0.001182111</v>
      </c>
    </row>
    <row r="36" spans="1:6" ht="12.75">
      <c r="A36" t="s">
        <v>44</v>
      </c>
      <c r="B36" s="49">
        <v>21.06323</v>
      </c>
      <c r="C36" s="49">
        <v>21.06018</v>
      </c>
      <c r="D36" s="49">
        <v>21.07239</v>
      </c>
      <c r="E36" s="49">
        <v>21.07544</v>
      </c>
      <c r="F36" s="49">
        <v>21.07849</v>
      </c>
    </row>
    <row r="37" spans="1:6" ht="12.75">
      <c r="A37" t="s">
        <v>45</v>
      </c>
      <c r="B37" s="49">
        <v>-0.05391439</v>
      </c>
      <c r="C37" s="49">
        <v>-0.1073202</v>
      </c>
      <c r="D37" s="49">
        <v>-0.1383464</v>
      </c>
      <c r="E37" s="49">
        <v>-0.1592</v>
      </c>
      <c r="F37" s="49">
        <v>-0.1724243</v>
      </c>
    </row>
    <row r="38" spans="1:7" ht="12.75">
      <c r="A38" t="s">
        <v>54</v>
      </c>
      <c r="B38" s="49">
        <v>0.0001964802</v>
      </c>
      <c r="C38" s="49">
        <v>3.126275E-05</v>
      </c>
      <c r="D38" s="49">
        <v>5.592226E-05</v>
      </c>
      <c r="E38" s="49">
        <v>-0.0002895046</v>
      </c>
      <c r="F38" s="49">
        <v>0.0001525949</v>
      </c>
      <c r="G38" s="49">
        <v>4.118745E-05</v>
      </c>
    </row>
    <row r="39" spans="1:7" ht="12.75">
      <c r="A39" t="s">
        <v>55</v>
      </c>
      <c r="B39" s="49">
        <v>-3.760166E-05</v>
      </c>
      <c r="C39" s="49">
        <v>-0.0001151673</v>
      </c>
      <c r="D39" s="49">
        <v>0.0001477608</v>
      </c>
      <c r="E39" s="49">
        <v>-9.001874E-05</v>
      </c>
      <c r="F39" s="49">
        <v>0.0001462593</v>
      </c>
      <c r="G39" s="49">
        <v>0.0007447143</v>
      </c>
    </row>
    <row r="40" spans="2:5" ht="12.75">
      <c r="B40" t="s">
        <v>46</v>
      </c>
      <c r="C40">
        <v>-0.003752</v>
      </c>
      <c r="D40" t="s">
        <v>47</v>
      </c>
      <c r="E40">
        <v>3.116118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0.00019648016339104667</v>
      </c>
      <c r="C50">
        <f>-0.017/(C7*C7+C22*C22)*(C21*C22+C6*C7)</f>
        <v>3.1262763247687023E-05</v>
      </c>
      <c r="D50">
        <f>-0.017/(D7*D7+D22*D22)*(D21*D22+D6*D7)</f>
        <v>5.592226658125083E-05</v>
      </c>
      <c r="E50">
        <f>-0.017/(E7*E7+E22*E22)*(E21*E22+E6*E7)</f>
        <v>-0.000289504637596714</v>
      </c>
      <c r="F50">
        <f>-0.017/(F7*F7+F22*F22)*(F21*F22+F6*F7)</f>
        <v>0.00015259490512564328</v>
      </c>
      <c r="G50">
        <f>(B50*B$4+C50*C$4+D50*D$4+E50*E$4+F50*F$4)/SUM(B$4:F$4)</f>
        <v>8.985235210811015E-08</v>
      </c>
    </row>
    <row r="51" spans="1:7" ht="12.75">
      <c r="A51" t="s">
        <v>58</v>
      </c>
      <c r="B51">
        <f>-0.017/(B7*B7+B22*B22)*(B21*B7-B6*B22)</f>
        <v>-3.7601654671119204E-05</v>
      </c>
      <c r="C51">
        <f>-0.017/(C7*C7+C22*C22)*(C21*C7-C6*C22)</f>
        <v>-0.00011516724415357673</v>
      </c>
      <c r="D51">
        <f>-0.017/(D7*D7+D22*D22)*(D21*D7-D6*D22)</f>
        <v>0.00014776077811977928</v>
      </c>
      <c r="E51">
        <f>-0.017/(E7*E7+E22*E22)*(E21*E7-E6*E22)</f>
        <v>-9.001873766499273E-05</v>
      </c>
      <c r="F51">
        <f>-0.017/(F7*F7+F22*F22)*(F21*F7-F6*F22)</f>
        <v>0.0001462592865074946</v>
      </c>
      <c r="G51">
        <f>(B51*B$4+C51*C$4+D51*D$4+E51*E$4+F51*F$4)/SUM(B$4:F$4)</f>
        <v>2.4272717806270255E-07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9999.995921764297</v>
      </c>
      <c r="C62">
        <f>C7+(2/0.017)*(C8*C50-C23*C51)</f>
        <v>9999.97761831446</v>
      </c>
      <c r="D62">
        <f>D7+(2/0.017)*(D8*D50-D23*D51)</f>
        <v>9999.988190311566</v>
      </c>
      <c r="E62">
        <f>E7+(2/0.017)*(E8*E50-E23*E51)</f>
        <v>10000.10384651172</v>
      </c>
      <c r="F62">
        <f>F7+(2/0.017)*(F8*F50-F23*F51)</f>
        <v>9999.86748098534</v>
      </c>
    </row>
    <row r="63" spans="1:6" ht="12.75">
      <c r="A63" t="s">
        <v>66</v>
      </c>
      <c r="B63">
        <f>B8+(3/0.017)*(B9*B50-B24*B51)</f>
        <v>-0.18279108132215274</v>
      </c>
      <c r="C63">
        <f>C8+(3/0.017)*(C9*C50-C24*C51)</f>
        <v>-0.7322846586916085</v>
      </c>
      <c r="D63">
        <f>D8+(3/0.017)*(D9*D50-D24*D51)</f>
        <v>-0.006987895235088226</v>
      </c>
      <c r="E63">
        <f>E8+(3/0.017)*(E9*E50-E24*E51)</f>
        <v>-3.279262080193591</v>
      </c>
      <c r="F63">
        <f>F8+(3/0.017)*(F9*F50-F24*F51)</f>
        <v>-4.45677799062614</v>
      </c>
    </row>
    <row r="64" spans="1:6" ht="12.75">
      <c r="A64" t="s">
        <v>67</v>
      </c>
      <c r="B64">
        <f>B9+(4/0.017)*(B10*B50-B25*B51)</f>
        <v>-0.7204466447152267</v>
      </c>
      <c r="C64">
        <f>C9+(4/0.017)*(C10*C50-C25*C51)</f>
        <v>-0.09797673472906777</v>
      </c>
      <c r="D64">
        <f>D9+(4/0.017)*(D10*D50-D25*D51)</f>
        <v>-0.13530347890563904</v>
      </c>
      <c r="E64">
        <f>E9+(4/0.017)*(E10*E50-E25*E51)</f>
        <v>0.09855714041636429</v>
      </c>
      <c r="F64">
        <f>F9+(4/0.017)*(F10*F50-F25*F51)</f>
        <v>-1.2862232257452344</v>
      </c>
    </row>
    <row r="65" spans="1:6" ht="12.75">
      <c r="A65" t="s">
        <v>68</v>
      </c>
      <c r="B65">
        <f>B10+(5/0.017)*(B11*B50-B26*B51)</f>
        <v>-0.3131154696800055</v>
      </c>
      <c r="C65">
        <f>C10+(5/0.017)*(C11*C50-C26*C51)</f>
        <v>-0.0022176067006462533</v>
      </c>
      <c r="D65">
        <f>D10+(5/0.017)*(D11*D50-D26*D51)</f>
        <v>-0.1993081417897975</v>
      </c>
      <c r="E65">
        <f>E10+(5/0.017)*(E11*E50-E26*E51)</f>
        <v>0.7646203587603329</v>
      </c>
      <c r="F65">
        <f>F10+(5/0.017)*(F11*F50-F26*F51)</f>
        <v>-0.7021809023991454</v>
      </c>
    </row>
    <row r="66" spans="1:6" ht="12.75">
      <c r="A66" t="s">
        <v>69</v>
      </c>
      <c r="B66">
        <f>B11+(6/0.017)*(B12*B50-B27*B51)</f>
        <v>3.700078544278148</v>
      </c>
      <c r="C66">
        <f>C11+(6/0.017)*(C12*C50-C27*C51)</f>
        <v>3.743099872488464</v>
      </c>
      <c r="D66">
        <f>D11+(6/0.017)*(D12*D50-D27*D51)</f>
        <v>3.7982892694598545</v>
      </c>
      <c r="E66">
        <f>E11+(6/0.017)*(E12*E50-E27*E51)</f>
        <v>3.9019878598830413</v>
      </c>
      <c r="F66">
        <f>F11+(6/0.017)*(F12*F50-F27*F51)</f>
        <v>14.4062690147579</v>
      </c>
    </row>
    <row r="67" spans="1:6" ht="12.75">
      <c r="A67" t="s">
        <v>70</v>
      </c>
      <c r="B67">
        <f>B12+(7/0.017)*(B13*B50-B28*B51)</f>
        <v>0.20213572708550892</v>
      </c>
      <c r="C67">
        <f>C12+(7/0.017)*(C13*C50-C28*C51)</f>
        <v>0.26806743133658306</v>
      </c>
      <c r="D67">
        <f>D12+(7/0.017)*(D13*D50-D28*D51)</f>
        <v>0.1875370604684161</v>
      </c>
      <c r="E67">
        <f>E12+(7/0.017)*(E13*E50-E28*E51)</f>
        <v>-0.13205809081781267</v>
      </c>
      <c r="F67">
        <f>F12+(7/0.017)*(F13*F50-F28*F51)</f>
        <v>-0.25889197025456906</v>
      </c>
    </row>
    <row r="68" spans="1:6" ht="12.75">
      <c r="A68" t="s">
        <v>71</v>
      </c>
      <c r="B68">
        <f>B13+(8/0.017)*(B14*B50-B29*B51)</f>
        <v>0.01889527650681641</v>
      </c>
      <c r="C68">
        <f>C13+(8/0.017)*(C14*C50-C29*C51)</f>
        <v>-0.1493806873770508</v>
      </c>
      <c r="D68">
        <f>D13+(8/0.017)*(D14*D50-D29*D51)</f>
        <v>-0.07607452370456046</v>
      </c>
      <c r="E68">
        <f>E13+(8/0.017)*(E14*E50-E29*E51)</f>
        <v>-0.10854197612378955</v>
      </c>
      <c r="F68">
        <f>F13+(8/0.017)*(F14*F50-F29*F51)</f>
        <v>-0.3831602560631737</v>
      </c>
    </row>
    <row r="69" spans="1:6" ht="12.75">
      <c r="A69" t="s">
        <v>72</v>
      </c>
      <c r="B69">
        <f>B14+(9/0.017)*(B15*B50-B30*B51)</f>
        <v>-0.09108854748199381</v>
      </c>
      <c r="C69">
        <f>C14+(9/0.017)*(C15*C50-C30*C51)</f>
        <v>-0.01678517944455714</v>
      </c>
      <c r="D69">
        <f>D14+(9/0.017)*(D15*D50-D30*D51)</f>
        <v>0.0007587065405072575</v>
      </c>
      <c r="E69">
        <f>E14+(9/0.017)*(E15*E50-E30*E51)</f>
        <v>-0.016220460063482798</v>
      </c>
      <c r="F69">
        <f>F14+(9/0.017)*(F15*F50-F30*F51)</f>
        <v>-0.07342891829699949</v>
      </c>
    </row>
    <row r="70" spans="1:6" ht="12.75">
      <c r="A70" t="s">
        <v>73</v>
      </c>
      <c r="B70">
        <f>B15+(10/0.017)*(B16*B50-B31*B51)</f>
        <v>-0.3178907997355023</v>
      </c>
      <c r="C70">
        <f>C15+(10/0.017)*(C16*C50-C31*C51)</f>
        <v>-0.022351796806819015</v>
      </c>
      <c r="D70">
        <f>D15+(10/0.017)*(D16*D50-D31*D51)</f>
        <v>-0.00028768594489711344</v>
      </c>
      <c r="E70">
        <f>E15+(10/0.017)*(E16*E50-E31*E51)</f>
        <v>-0.0037156014632754816</v>
      </c>
      <c r="F70">
        <f>F15+(10/0.017)*(F16*F50-F31*F51)</f>
        <v>-0.3376672996007347</v>
      </c>
    </row>
    <row r="71" spans="1:6" ht="12.75">
      <c r="A71" t="s">
        <v>74</v>
      </c>
      <c r="B71">
        <f>B16+(11/0.017)*(B17*B50-B32*B51)</f>
        <v>0.017305079974226326</v>
      </c>
      <c r="C71">
        <f>C16+(11/0.017)*(C17*C50-C32*C51)</f>
        <v>0.008590625261574836</v>
      </c>
      <c r="D71">
        <f>D16+(11/0.017)*(D17*D50-D32*D51)</f>
        <v>-0.010709833967820402</v>
      </c>
      <c r="E71">
        <f>E16+(11/0.017)*(E17*E50-E32*E51)</f>
        <v>0.020363134743225805</v>
      </c>
      <c r="F71">
        <f>F16+(11/0.017)*(F17*F50-F32*F51)</f>
        <v>0.0028675702124291882</v>
      </c>
    </row>
    <row r="72" spans="1:6" ht="12.75">
      <c r="A72" t="s">
        <v>75</v>
      </c>
      <c r="B72">
        <f>B17+(12/0.017)*(B18*B50-B33*B51)</f>
        <v>-0.013208886589798728</v>
      </c>
      <c r="C72">
        <f>C17+(12/0.017)*(C18*C50-C33*C51)</f>
        <v>-0.0027827516432884507</v>
      </c>
      <c r="D72">
        <f>D17+(12/0.017)*(D18*D50-D33*D51)</f>
        <v>-0.02375830994886297</v>
      </c>
      <c r="E72">
        <f>E17+(12/0.017)*(E18*E50-E33*E51)</f>
        <v>-0.013724163700359029</v>
      </c>
      <c r="F72">
        <f>F17+(12/0.017)*(F18*F50-F33*F51)</f>
        <v>-0.03702987119681833</v>
      </c>
    </row>
    <row r="73" spans="1:6" ht="12.75">
      <c r="A73" t="s">
        <v>76</v>
      </c>
      <c r="B73">
        <f>B18+(13/0.017)*(B19*B50-B34*B51)</f>
        <v>-0.0010738035987058435</v>
      </c>
      <c r="C73">
        <f>C18+(13/0.017)*(C19*C50-C34*C51)</f>
        <v>0.0003843910967658475</v>
      </c>
      <c r="D73">
        <f>D18+(13/0.017)*(D19*D50-D34*D51)</f>
        <v>0.007384284852567877</v>
      </c>
      <c r="E73">
        <f>E18+(13/0.017)*(E19*E50-E34*E51)</f>
        <v>0.005525713203433515</v>
      </c>
      <c r="F73">
        <f>F18+(13/0.017)*(F19*F50-F34*F51)</f>
        <v>-0.004986497159458669</v>
      </c>
    </row>
    <row r="74" spans="1:6" ht="12.75">
      <c r="A74" t="s">
        <v>77</v>
      </c>
      <c r="B74">
        <f>B19+(14/0.017)*(B20*B50-B35*B51)</f>
        <v>-0.19755217737978822</v>
      </c>
      <c r="C74">
        <f>C19+(14/0.017)*(C20*C50-C35*C51)</f>
        <v>-0.1775991365453862</v>
      </c>
      <c r="D74">
        <f>D19+(14/0.017)*(D20*D50-D35*D51)</f>
        <v>-0.18212833696505798</v>
      </c>
      <c r="E74">
        <f>E19+(14/0.017)*(E20*E50-E35*E51)</f>
        <v>-0.18619345285114303</v>
      </c>
      <c r="F74">
        <f>F19+(14/0.017)*(F20*F50-F35*F51)</f>
        <v>-0.1299393888820817</v>
      </c>
    </row>
    <row r="75" spans="1:6" ht="12.75">
      <c r="A75" t="s">
        <v>78</v>
      </c>
      <c r="B75" s="49">
        <f>B20</f>
        <v>-0.003009495</v>
      </c>
      <c r="C75" s="49">
        <f>C20</f>
        <v>-0.004495613</v>
      </c>
      <c r="D75" s="49">
        <f>D20</f>
        <v>-0.002274885</v>
      </c>
      <c r="E75" s="49">
        <f>E20</f>
        <v>0.002639444</v>
      </c>
      <c r="F75" s="49">
        <f>F20</f>
        <v>0.004461465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-31.1368138108568</v>
      </c>
      <c r="C82">
        <f>C22+(2/0.017)*(C8*C51+C23*C50)</f>
        <v>-26.342948641173265</v>
      </c>
      <c r="D82">
        <f>D22+(2/0.017)*(D8*D51+D23*D50)</f>
        <v>-0.7055622274321118</v>
      </c>
      <c r="E82">
        <f>E22+(2/0.017)*(E8*E51+E23*E50)</f>
        <v>28.720693733849274</v>
      </c>
      <c r="F82">
        <f>F22+(2/0.017)*(F8*F51+F23*F50)</f>
        <v>30.991982551837477</v>
      </c>
    </row>
    <row r="83" spans="1:6" ht="12.75">
      <c r="A83" t="s">
        <v>81</v>
      </c>
      <c r="B83">
        <f>B23+(3/0.017)*(B9*B51+B24*B50)</f>
        <v>-0.1043607494484402</v>
      </c>
      <c r="C83">
        <f>C23+(3/0.017)*(C9*C51+C24*C50)</f>
        <v>-1.4603339162214153</v>
      </c>
      <c r="D83">
        <f>D23+(3/0.017)*(D9*D51+D24*D50)</f>
        <v>0.668562340871412</v>
      </c>
      <c r="E83">
        <f>E23+(3/0.017)*(E9*E51+E24*E50)</f>
        <v>-0.96596743040722</v>
      </c>
      <c r="F83">
        <f>F23+(3/0.017)*(F9*F51+F24*F50)</f>
        <v>3.2391663824561925</v>
      </c>
    </row>
    <row r="84" spans="1:6" ht="12.75">
      <c r="A84" t="s">
        <v>82</v>
      </c>
      <c r="B84">
        <f>B24+(4/0.017)*(B10*B51+B25*B50)</f>
        <v>-0.20548138565900792</v>
      </c>
      <c r="C84">
        <f>C24+(4/0.017)*(C10*C51+C25*C50)</f>
        <v>-0.8334711254850273</v>
      </c>
      <c r="D84">
        <f>D24+(4/0.017)*(D10*D51+D25*D50)</f>
        <v>-0.29749021346842025</v>
      </c>
      <c r="E84">
        <f>E24+(4/0.017)*(E10*E51+E25*E50)</f>
        <v>2.4154241267579377</v>
      </c>
      <c r="F84">
        <f>F24+(4/0.017)*(F10*F51+F25*F50)</f>
        <v>3.251963386870754</v>
      </c>
    </row>
    <row r="85" spans="1:6" ht="12.75">
      <c r="A85" t="s">
        <v>83</v>
      </c>
      <c r="B85">
        <f>B25+(5/0.017)*(B11*B51+B26*B50)</f>
        <v>0.3377187943979808</v>
      </c>
      <c r="C85">
        <f>C25+(5/0.017)*(C11*C51+C26*C50)</f>
        <v>0.20239458064089944</v>
      </c>
      <c r="D85">
        <f>D25+(5/0.017)*(D11*D51+D26*D50)</f>
        <v>1.0999788356364222</v>
      </c>
      <c r="E85">
        <f>E25+(5/0.017)*(E11*E51+E26*E50)</f>
        <v>0.059454348980506916</v>
      </c>
      <c r="F85">
        <f>F25+(5/0.017)*(F11*F51+F26*F50)</f>
        <v>-2.876901723954765</v>
      </c>
    </row>
    <row r="86" spans="1:6" ht="12.75">
      <c r="A86" t="s">
        <v>84</v>
      </c>
      <c r="B86">
        <f>B26+(6/0.017)*(B12*B51+B27*B50)</f>
        <v>0.7670918593417396</v>
      </c>
      <c r="C86">
        <f>C26+(6/0.017)*(C12*C51+C27*C50)</f>
        <v>-0.3522396698458577</v>
      </c>
      <c r="D86">
        <f>D26+(6/0.017)*(D12*D51+D27*D50)</f>
        <v>-0.07375273566655671</v>
      </c>
      <c r="E86">
        <f>E26+(6/0.017)*(E12*E51+E27*E50)</f>
        <v>0.27758755413066777</v>
      </c>
      <c r="F86">
        <f>F26+(6/0.017)*(F12*F51+F27*F50)</f>
        <v>1.9210247393130322</v>
      </c>
    </row>
    <row r="87" spans="1:6" ht="12.75">
      <c r="A87" t="s">
        <v>85</v>
      </c>
      <c r="B87">
        <f>B27+(7/0.017)*(B13*B51+B28*B50)</f>
        <v>0.05047344818749729</v>
      </c>
      <c r="C87">
        <f>C27+(7/0.017)*(C13*C51+C28*C50)</f>
        <v>-0.19003312282113696</v>
      </c>
      <c r="D87">
        <f>D27+(7/0.017)*(D13*D51+D28*D50)</f>
        <v>-0.0824386730166945</v>
      </c>
      <c r="E87">
        <f>E27+(7/0.017)*(E13*E51+E28*E50)</f>
        <v>-0.15675944111171988</v>
      </c>
      <c r="F87">
        <f>F27+(7/0.017)*(F13*F51+F28*F50)</f>
        <v>-0.4347357054342094</v>
      </c>
    </row>
    <row r="88" spans="1:6" ht="12.75">
      <c r="A88" t="s">
        <v>86</v>
      </c>
      <c r="B88">
        <f>B28+(8/0.017)*(B14*B51+B29*B50)</f>
        <v>-0.07062175584349104</v>
      </c>
      <c r="C88">
        <f>C28+(8/0.017)*(C14*C51+C29*C50)</f>
        <v>-0.2702975992205483</v>
      </c>
      <c r="D88">
        <f>D28+(8/0.017)*(D14*D51+D29*D50)</f>
        <v>-0.05242179336918886</v>
      </c>
      <c r="E88">
        <f>E28+(8/0.017)*(E14*E51+E29*E50)</f>
        <v>0.16598959991383508</v>
      </c>
      <c r="F88">
        <f>F28+(8/0.017)*(F14*F51+F29*F50)</f>
        <v>0.18678138384299942</v>
      </c>
    </row>
    <row r="89" spans="1:6" ht="12.75">
      <c r="A89" t="s">
        <v>87</v>
      </c>
      <c r="B89">
        <f>B29+(9/0.017)*(B15*B51+B30*B50)</f>
        <v>-0.04679142103286445</v>
      </c>
      <c r="C89">
        <f>C29+(9/0.017)*(C15*C51+C30*C50)</f>
        <v>0.06396886593634662</v>
      </c>
      <c r="D89">
        <f>D29+(9/0.017)*(D15*D51+D30*D50)</f>
        <v>0.034861511664044456</v>
      </c>
      <c r="E89">
        <f>E29+(9/0.017)*(E15*E51+E30*E50)</f>
        <v>-0.014732258913527349</v>
      </c>
      <c r="F89">
        <f>F29+(9/0.017)*(F15*F51+F30*F50)</f>
        <v>-0.051347314968364664</v>
      </c>
    </row>
    <row r="90" spans="1:6" ht="12.75">
      <c r="A90" t="s">
        <v>88</v>
      </c>
      <c r="B90">
        <f>B30+(10/0.017)*(B16*B51+B31*B50)</f>
        <v>0.04597365018521792</v>
      </c>
      <c r="C90">
        <f>C30+(10/0.017)*(C16*C51+C31*C50)</f>
        <v>-0.00789128821574101</v>
      </c>
      <c r="D90">
        <f>D30+(10/0.017)*(D16*D51+D31*D50)</f>
        <v>-0.003928025196376235</v>
      </c>
      <c r="E90">
        <f>E30+(10/0.017)*(E16*E51+E31*E50)</f>
        <v>0.0499567740936935</v>
      </c>
      <c r="F90">
        <f>F30+(10/0.017)*(F16*F51+F31*F50)</f>
        <v>0.29161338432233613</v>
      </c>
    </row>
    <row r="91" spans="1:6" ht="12.75">
      <c r="A91" t="s">
        <v>89</v>
      </c>
      <c r="B91">
        <f>B31+(11/0.017)*(B17*B51+B32*B50)</f>
        <v>0.010127460692660933</v>
      </c>
      <c r="C91">
        <f>C31+(11/0.017)*(C17*C51+C32*C50)</f>
        <v>0.0029429220653407204</v>
      </c>
      <c r="D91">
        <f>D31+(11/0.017)*(D17*D51+D32*D50)</f>
        <v>-0.021197708391596685</v>
      </c>
      <c r="E91">
        <f>E31+(11/0.017)*(E17*E51+E32*E50)</f>
        <v>-0.008519642598858509</v>
      </c>
      <c r="F91">
        <f>F31+(11/0.017)*(F17*F51+F32*F50)</f>
        <v>-0.008609142418807973</v>
      </c>
    </row>
    <row r="92" spans="1:6" ht="12.75">
      <c r="A92" t="s">
        <v>90</v>
      </c>
      <c r="B92">
        <f>B32+(12/0.017)*(B18*B51+B33*B50)</f>
        <v>0.00705586279541881</v>
      </c>
      <c r="C92">
        <f>C32+(12/0.017)*(C18*C51+C33*C50)</f>
        <v>-0.02824869663536705</v>
      </c>
      <c r="D92">
        <f>D32+(12/0.017)*(D18*D51+D33*D50)</f>
        <v>0.008904601266447536</v>
      </c>
      <c r="E92">
        <f>E32+(12/0.017)*(E18*E51+E33*E50)</f>
        <v>0.0049778502106874525</v>
      </c>
      <c r="F92">
        <f>F32+(12/0.017)*(F18*F51+F33*F50)</f>
        <v>0.006571165847265931</v>
      </c>
    </row>
    <row r="93" spans="1:6" ht="12.75">
      <c r="A93" t="s">
        <v>91</v>
      </c>
      <c r="B93">
        <f>B33+(13/0.017)*(B19*B51+B34*B50)</f>
        <v>0.07309429411008087</v>
      </c>
      <c r="C93">
        <f>C33+(13/0.017)*(C19*C51+C34*C50)</f>
        <v>0.06083166585887766</v>
      </c>
      <c r="D93">
        <f>D33+(13/0.017)*(D19*D51+D34*D50)</f>
        <v>0.05659198776479308</v>
      </c>
      <c r="E93">
        <f>E33+(13/0.017)*(E19*E51+E34*E50)</f>
        <v>0.06791162008478771</v>
      </c>
      <c r="F93">
        <f>F33+(13/0.017)*(F19*F51+F34*F50)</f>
        <v>0.023336170703149063</v>
      </c>
    </row>
    <row r="94" spans="1:6" ht="12.75">
      <c r="A94" t="s">
        <v>92</v>
      </c>
      <c r="B94">
        <f>B34+(14/0.017)*(B20*B51+B35*B50)</f>
        <v>0.008249182392850144</v>
      </c>
      <c r="C94">
        <f>C34+(14/0.017)*(C20*C51+C35*C50)</f>
        <v>0.009798875010000586</v>
      </c>
      <c r="D94">
        <f>D34+(14/0.017)*(D20*D51+D35*D50)</f>
        <v>0.004921187795025162</v>
      </c>
      <c r="E94">
        <f>E34+(14/0.017)*(E20*E51+E35*E50)</f>
        <v>0.0038346718432713373</v>
      </c>
      <c r="F94">
        <f>F34+(14/0.017)*(F20*F51+F35*F50)</f>
        <v>-0.023183626916327867</v>
      </c>
    </row>
    <row r="95" spans="1:6" ht="12.75">
      <c r="A95" t="s">
        <v>93</v>
      </c>
      <c r="B95" s="49">
        <f>B35</f>
        <v>0.001975729</v>
      </c>
      <c r="C95" s="49">
        <f>C35</f>
        <v>-0.0005503098</v>
      </c>
      <c r="D95" s="49">
        <f>D35</f>
        <v>-0.0002048706</v>
      </c>
      <c r="E95" s="49">
        <f>E35</f>
        <v>0.001775614</v>
      </c>
      <c r="F95" s="49">
        <f>F35</f>
        <v>0.004879625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-0.18279115586869454</v>
      </c>
      <c r="C103">
        <f>C63*10000/C62</f>
        <v>-0.7322862976717724</v>
      </c>
      <c r="D103">
        <f>D63*10000/D62</f>
        <v>-0.006987903487584526</v>
      </c>
      <c r="E103">
        <f>E63*10000/E62</f>
        <v>-3.279228026554422</v>
      </c>
      <c r="F103">
        <f>F63*10000/F62</f>
        <v>-4.456837052191606</v>
      </c>
      <c r="G103">
        <f>AVERAGE(C103:E103)</f>
        <v>-1.3395007425712597</v>
      </c>
      <c r="H103">
        <f>STDEV(C103:E103)</f>
        <v>1.7185519754499898</v>
      </c>
      <c r="I103">
        <f>(B103*B4+C103*C4+D103*D4+E103*E4+F103*F4)/SUM(B4:F4)</f>
        <v>-1.5878110087568613</v>
      </c>
      <c r="K103">
        <f>(LN(H103)+LN(H123))/2-LN(K114*K115^3)</f>
        <v>-3.553753432047473</v>
      </c>
    </row>
    <row r="104" spans="1:11" ht="12.75">
      <c r="A104" t="s">
        <v>67</v>
      </c>
      <c r="B104">
        <f>B64*10000/B62</f>
        <v>-0.7204469385304693</v>
      </c>
      <c r="C104">
        <f>C64*10000/C62</f>
        <v>-0.09797695401800527</v>
      </c>
      <c r="D104">
        <f>D64*10000/D62</f>
        <v>-0.13530363869502074</v>
      </c>
      <c r="E104">
        <f>E64*10000/E62</f>
        <v>0.09855611694546895</v>
      </c>
      <c r="F104">
        <f>F64*10000/F62</f>
        <v>-1.2862402708745657</v>
      </c>
      <c r="G104">
        <f>AVERAGE(C104:E104)</f>
        <v>-0.04490815858918568</v>
      </c>
      <c r="H104">
        <f>STDEV(C104:E104)</f>
        <v>0.12563765006261782</v>
      </c>
      <c r="I104">
        <f>(B104*B4+C104*C4+D104*D4+E104*E4+F104*F4)/SUM(B4:F4)</f>
        <v>-0.3081847251332715</v>
      </c>
      <c r="K104">
        <f>(LN(H104)+LN(H124))/2-LN(K114*K115^4)</f>
        <v>-4.046968357318739</v>
      </c>
    </row>
    <row r="105" spans="1:11" ht="12.75">
      <c r="A105" t="s">
        <v>68</v>
      </c>
      <c r="B105">
        <f>B65*10000/B62</f>
        <v>-0.3131155973759263</v>
      </c>
      <c r="C105">
        <f>C65*10000/C62</f>
        <v>-0.0022176116640349446</v>
      </c>
      <c r="D105">
        <f>D65*10000/D62</f>
        <v>-0.19930837716678115</v>
      </c>
      <c r="E105">
        <f>E65*10000/E62</f>
        <v>0.7646124185270847</v>
      </c>
      <c r="F105">
        <f>F65*10000/F62</f>
        <v>-0.702190207754589</v>
      </c>
      <c r="G105">
        <f>AVERAGE(C105:E105)</f>
        <v>0.18769547656542288</v>
      </c>
      <c r="H105">
        <f>STDEV(C105:E105)</f>
        <v>0.5092504893501931</v>
      </c>
      <c r="I105">
        <f>(B105*B4+C105*C4+D105*D4+E105*E4+F105*F4)/SUM(B4:F4)</f>
        <v>-0.0034341572305484186</v>
      </c>
      <c r="K105">
        <f>(LN(H105)+LN(H125))/2-LN(K114*K115^5)</f>
        <v>-3.3196553905228914</v>
      </c>
    </row>
    <row r="106" spans="1:11" ht="12.75">
      <c r="A106" t="s">
        <v>69</v>
      </c>
      <c r="B106">
        <f>B66*10000/B62</f>
        <v>3.700080053258006</v>
      </c>
      <c r="C106">
        <f>C66*10000/C62</f>
        <v>3.743108250195643</v>
      </c>
      <c r="D106">
        <f>D66*10000/D62</f>
        <v>3.7982937551264375</v>
      </c>
      <c r="E106">
        <f>E66*10000/E62</f>
        <v>3.9019473395210293</v>
      </c>
      <c r="F106">
        <f>F66*10000/F62</f>
        <v>14.406459927745336</v>
      </c>
      <c r="G106">
        <f>AVERAGE(C106:E106)</f>
        <v>3.81444978161437</v>
      </c>
      <c r="H106">
        <f>STDEV(C106:E106)</f>
        <v>0.08064258780779439</v>
      </c>
      <c r="I106">
        <f>(B106*B4+C106*C4+D106*D4+E106*E4+F106*F4)/SUM(B4:F4)</f>
        <v>5.210304504636262</v>
      </c>
      <c r="K106">
        <f>(LN(H106)+LN(H126))/2-LN(K114*K115^6)</f>
        <v>-3.9400938274965185</v>
      </c>
    </row>
    <row r="107" spans="1:11" ht="12.75">
      <c r="A107" t="s">
        <v>70</v>
      </c>
      <c r="B107">
        <f>B67*10000/B62</f>
        <v>0.20213580952125643</v>
      </c>
      <c r="C107">
        <f>C67*10000/C62</f>
        <v>0.2680680313180211</v>
      </c>
      <c r="D107">
        <f>D67*10000/D62</f>
        <v>0.18753728194410305</v>
      </c>
      <c r="E107">
        <f>E67*10000/E62</f>
        <v>-0.1320567194548462</v>
      </c>
      <c r="F107">
        <f>F67*10000/F62</f>
        <v>-0.2588954011109146</v>
      </c>
      <c r="G107">
        <f>AVERAGE(C107:E107)</f>
        <v>0.10784953126909265</v>
      </c>
      <c r="H107">
        <f>STDEV(C107:E107)</f>
        <v>0.21163070961227307</v>
      </c>
      <c r="I107">
        <f>(B107*B4+C107*C4+D107*D4+E107*E4+F107*F4)/SUM(B4:F4)</f>
        <v>0.07258861980214674</v>
      </c>
      <c r="K107">
        <f>(LN(H107)+LN(H127))/2-LN(K114*K115^7)</f>
        <v>-3.7391792701546978</v>
      </c>
    </row>
    <row r="108" spans="1:9" ht="12.75">
      <c r="A108" t="s">
        <v>71</v>
      </c>
      <c r="B108">
        <f>B68*10000/B62</f>
        <v>0.01889528421275868</v>
      </c>
      <c r="C108">
        <f>C68*10000/C62</f>
        <v>-0.14938102171695616</v>
      </c>
      <c r="D108">
        <f>D68*10000/D62</f>
        <v>-0.07607461354630883</v>
      </c>
      <c r="E108">
        <f>E68*10000/E62</f>
        <v>-0.10854084896493514</v>
      </c>
      <c r="F108">
        <f>F68*10000/F62</f>
        <v>-0.3831653337324215</v>
      </c>
      <c r="G108">
        <f>AVERAGE(C108:E108)</f>
        <v>-0.11133216140940005</v>
      </c>
      <c r="H108">
        <f>STDEV(C108:E108)</f>
        <v>0.03673283188909277</v>
      </c>
      <c r="I108">
        <f>(B108*B4+C108*C4+D108*D4+E108*E4+F108*F4)/SUM(B4:F4)</f>
        <v>-0.1287363079000659</v>
      </c>
    </row>
    <row r="109" spans="1:9" ht="12.75">
      <c r="A109" t="s">
        <v>72</v>
      </c>
      <c r="B109">
        <f>B69*10000/B62</f>
        <v>-0.09108858463006561</v>
      </c>
      <c r="C109">
        <f>C69*10000/C62</f>
        <v>-0.01678521701270203</v>
      </c>
      <c r="D109">
        <f>D69*10000/D62</f>
        <v>0.0007587074365171013</v>
      </c>
      <c r="E109">
        <f>E69*10000/E62</f>
        <v>-0.016220291621412402</v>
      </c>
      <c r="F109">
        <f>F69*10000/F62</f>
        <v>-0.07342989138268476</v>
      </c>
      <c r="G109">
        <f>AVERAGE(C109:E109)</f>
        <v>-0.010748933732532445</v>
      </c>
      <c r="H109">
        <f>STDEV(C109:E109)</f>
        <v>0.009969911691240492</v>
      </c>
      <c r="I109">
        <f>(B109*B4+C109*C4+D109*D4+E109*E4+F109*F4)/SUM(B4:F4)</f>
        <v>-0.03073225509610768</v>
      </c>
    </row>
    <row r="110" spans="1:11" ht="12.75">
      <c r="A110" t="s">
        <v>73</v>
      </c>
      <c r="B110">
        <f>B70*10000/B62</f>
        <v>-0.3178909293789161</v>
      </c>
      <c r="C110">
        <f>C70*10000/C62</f>
        <v>-0.022351846834019723</v>
      </c>
      <c r="D110">
        <f>D70*10000/D62</f>
        <v>-0.0002876862846456523</v>
      </c>
      <c r="E110">
        <f>E70*10000/E62</f>
        <v>-0.0037155628784510814</v>
      </c>
      <c r="F110">
        <f>F70*10000/F62</f>
        <v>-0.33767177439381685</v>
      </c>
      <c r="G110">
        <f>AVERAGE(C110:E110)</f>
        <v>-0.008785031999038819</v>
      </c>
      <c r="H110">
        <f>STDEV(C110:E110)</f>
        <v>0.011873560252114074</v>
      </c>
      <c r="I110">
        <f>(B110*B4+C110*C4+D110*D4+E110*E4+F110*F4)/SUM(B4:F4)</f>
        <v>-0.09736808901448021</v>
      </c>
      <c r="K110">
        <f>EXP(AVERAGE(K103:K107))</f>
        <v>0.024235662937540155</v>
      </c>
    </row>
    <row r="111" spans="1:9" ht="12.75">
      <c r="A111" t="s">
        <v>74</v>
      </c>
      <c r="B111">
        <f>B71*10000/B62</f>
        <v>0.0173050870316487</v>
      </c>
      <c r="C111">
        <f>C71*10000/C62</f>
        <v>0.008590644488885189</v>
      </c>
      <c r="D111">
        <f>D71*10000/D62</f>
        <v>-0.010709846615815574</v>
      </c>
      <c r="E111">
        <f>E71*10000/E62</f>
        <v>0.020362923281370685</v>
      </c>
      <c r="F111">
        <f>F71*10000/F62</f>
        <v>0.002867608213690679</v>
      </c>
      <c r="G111">
        <f>AVERAGE(C111:E111)</f>
        <v>0.006081240384813433</v>
      </c>
      <c r="H111">
        <f>STDEV(C111:E111)</f>
        <v>0.01568764128188238</v>
      </c>
      <c r="I111">
        <f>(B111*B4+C111*C4+D111*D4+E111*E4+F111*F4)/SUM(B4:F4)</f>
        <v>0.007276792738831531</v>
      </c>
    </row>
    <row r="112" spans="1:9" ht="12.75">
      <c r="A112" t="s">
        <v>75</v>
      </c>
      <c r="B112">
        <f>B72*10000/B62</f>
        <v>-0.013208891976696214</v>
      </c>
      <c r="C112">
        <f>C72*10000/C62</f>
        <v>-0.0027827578715696123</v>
      </c>
      <c r="D112">
        <f>D72*10000/D62</f>
        <v>-0.023758338006719927</v>
      </c>
      <c r="E112">
        <f>E72*10000/E62</f>
        <v>-0.013724021181186385</v>
      </c>
      <c r="F112">
        <f>F72*10000/F62</f>
        <v>-0.037030361919525745</v>
      </c>
      <c r="G112">
        <f>AVERAGE(C112:E112)</f>
        <v>-0.013421705686491975</v>
      </c>
      <c r="H112">
        <f>STDEV(C112:E112)</f>
        <v>0.010491057453625791</v>
      </c>
      <c r="I112">
        <f>(B112*B4+C112*C4+D112*D4+E112*E4+F112*F4)/SUM(B4:F4)</f>
        <v>-0.016539035465157743</v>
      </c>
    </row>
    <row r="113" spans="1:9" ht="12.75">
      <c r="A113" t="s">
        <v>76</v>
      </c>
      <c r="B113">
        <f>B73*10000/B62</f>
        <v>-0.0010738040366284395</v>
      </c>
      <c r="C113">
        <f>C73*10000/C62</f>
        <v>0.0003843919570998383</v>
      </c>
      <c r="D113">
        <f>D73*10000/D62</f>
        <v>0.0073842935731885185</v>
      </c>
      <c r="E113">
        <f>E73*10000/E62</f>
        <v>0.005525655821425312</v>
      </c>
      <c r="F113">
        <f>F73*10000/F62</f>
        <v>-0.004986563240903391</v>
      </c>
      <c r="G113">
        <f>AVERAGE(C113:E113)</f>
        <v>0.00443144711723789</v>
      </c>
      <c r="H113">
        <f>STDEV(C113:E113)</f>
        <v>0.003625965412820407</v>
      </c>
      <c r="I113">
        <f>(B113*B4+C113*C4+D113*D4+E113*E4+F113*F4)/SUM(B4:F4)</f>
        <v>0.002378987997380398</v>
      </c>
    </row>
    <row r="114" spans="1:11" ht="12.75">
      <c r="A114" t="s">
        <v>77</v>
      </c>
      <c r="B114">
        <f>B74*10000/B62</f>
        <v>-0.19755225794625536</v>
      </c>
      <c r="C114">
        <f>C74*10000/C62</f>
        <v>-0.1775995340430785</v>
      </c>
      <c r="D114">
        <f>D74*10000/D62</f>
        <v>-0.18212855205320344</v>
      </c>
      <c r="E114">
        <f>E74*10000/E62</f>
        <v>-0.18619151931716374</v>
      </c>
      <c r="F114">
        <f>F74*10000/F62</f>
        <v>-0.12994111084887905</v>
      </c>
      <c r="G114">
        <f>AVERAGE(C114:E114)</f>
        <v>-0.18197320180448187</v>
      </c>
      <c r="H114">
        <f>STDEV(C114:E114)</f>
        <v>0.004298098767170264</v>
      </c>
      <c r="I114">
        <f>(B114*B4+C114*C4+D114*D4+E114*E4+F114*F4)/SUM(B4:F4)</f>
        <v>-0.17728919395117823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-0.0030094962273434964</v>
      </c>
      <c r="C115">
        <f>C75*10000/C62</f>
        <v>-0.004495623061962168</v>
      </c>
      <c r="D115">
        <f>D75*10000/D62</f>
        <v>-0.0022748876865714804</v>
      </c>
      <c r="E115">
        <f>E75*10000/E62</f>
        <v>0.002639416590579409</v>
      </c>
      <c r="F115">
        <f>F75*10000/F62</f>
        <v>0.004461524123678075</v>
      </c>
      <c r="G115">
        <f>AVERAGE(C115:E115)</f>
        <v>-0.0013770313859847467</v>
      </c>
      <c r="H115">
        <f>STDEV(C115:E115)</f>
        <v>0.003651274731270249</v>
      </c>
      <c r="I115">
        <f>(B115*B4+C115*C4+D115*D4+E115*E4+F115*F4)/SUM(B4:F4)</f>
        <v>-0.0008346982308001099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-31.13682650918856</v>
      </c>
      <c r="C122">
        <f>C82*10000/C62</f>
        <v>-26.3430076012645</v>
      </c>
      <c r="D122">
        <f>D82*10000/D62</f>
        <v>-0.7055630606801035</v>
      </c>
      <c r="E122">
        <f>E82*10000/E62</f>
        <v>28.720395482560665</v>
      </c>
      <c r="F122">
        <f>F82*10000/F62</f>
        <v>30.992393259979156</v>
      </c>
      <c r="G122">
        <f>AVERAGE(C122:E122)</f>
        <v>0.5572749402053544</v>
      </c>
      <c r="H122">
        <f>STDEV(C122:E122)</f>
        <v>27.553414664162986</v>
      </c>
      <c r="I122">
        <f>(B122*B4+C122*C4+D122*D4+E122*E4+F122*F4)/SUM(B4:F4)</f>
        <v>0.029580636887866583</v>
      </c>
    </row>
    <row r="123" spans="1:9" ht="12.75">
      <c r="A123" t="s">
        <v>81</v>
      </c>
      <c r="B123">
        <f>B83*10000/B62</f>
        <v>-0.10436079200923098</v>
      </c>
      <c r="C123">
        <f>C83*10000/C62</f>
        <v>-1.4603371847021802</v>
      </c>
      <c r="D123">
        <f>D83*10000/D62</f>
        <v>0.6685631304236389</v>
      </c>
      <c r="E123">
        <f>E83*10000/E62</f>
        <v>-0.9659573992765814</v>
      </c>
      <c r="F123">
        <f>F83*10000/F62</f>
        <v>3.2392093081387716</v>
      </c>
      <c r="G123">
        <f>AVERAGE(C123:E123)</f>
        <v>-0.5859104845183742</v>
      </c>
      <c r="H123">
        <f>STDEV(C123:E123)</f>
        <v>1.114172733914552</v>
      </c>
      <c r="I123">
        <f>(B123*B4+C123*C4+D123*D4+E123*E4+F123*F4)/SUM(B4:F4)</f>
        <v>-0.006165750041122351</v>
      </c>
    </row>
    <row r="124" spans="1:9" ht="12.75">
      <c r="A124" t="s">
        <v>82</v>
      </c>
      <c r="B124">
        <f>B84*10000/B62</f>
        <v>-0.2054814694591944</v>
      </c>
      <c r="C124">
        <f>C84*10000/C62</f>
        <v>-0.8334729909380663</v>
      </c>
      <c r="D124">
        <f>D84*10000/D62</f>
        <v>-0.29749056479550845</v>
      </c>
      <c r="E124">
        <f>E84*10000/E62</f>
        <v>2.415399043681428</v>
      </c>
      <c r="F124">
        <f>F84*10000/F62</f>
        <v>3.252006482140222</v>
      </c>
      <c r="G124">
        <f>AVERAGE(C124:E124)</f>
        <v>0.4281451626492845</v>
      </c>
      <c r="H124">
        <f>STDEV(C124:E124)</f>
        <v>1.7417527898761649</v>
      </c>
      <c r="I124">
        <f>(B124*B4+C124*C4+D124*D4+E124*E4+F124*F4)/SUM(B4:F4)</f>
        <v>0.7130111751683617</v>
      </c>
    </row>
    <row r="125" spans="1:9" ht="12.75">
      <c r="A125" t="s">
        <v>83</v>
      </c>
      <c r="B125">
        <f>B85*10000/B62</f>
        <v>0.33771893212772147</v>
      </c>
      <c r="C125">
        <f>C85*10000/C62</f>
        <v>0.2023950336350992</v>
      </c>
      <c r="D125">
        <f>D85*10000/D62</f>
        <v>1.0999801346786897</v>
      </c>
      <c r="E125">
        <f>E85*10000/E62</f>
        <v>0.05945373157424364</v>
      </c>
      <c r="F125">
        <f>F85*10000/F62</f>
        <v>-2.876939848878166</v>
      </c>
      <c r="G125">
        <f>AVERAGE(C125:E125)</f>
        <v>0.4539429666293442</v>
      </c>
      <c r="H125">
        <f>STDEV(C125:E125)</f>
        <v>0.564031090308528</v>
      </c>
      <c r="I125">
        <f>(B125*B4+C125*C4+D125*D4+E125*E4+F125*F4)/SUM(B4:F4)</f>
        <v>-0.0070349562284439775</v>
      </c>
    </row>
    <row r="126" spans="1:9" ht="12.75">
      <c r="A126" t="s">
        <v>84</v>
      </c>
      <c r="B126">
        <f>B86*10000/B62</f>
        <v>0.767092172180008</v>
      </c>
      <c r="C126">
        <f>C86*10000/C62</f>
        <v>-0.3522404582193747</v>
      </c>
      <c r="D126">
        <f>D86*10000/D62</f>
        <v>-0.07375282276634251</v>
      </c>
      <c r="E126">
        <f>E86*10000/E62</f>
        <v>0.27758467151068345</v>
      </c>
      <c r="F126">
        <f>F86*10000/F62</f>
        <v>1.9210501968809524</v>
      </c>
      <c r="G126">
        <f>AVERAGE(C126:E126)</f>
        <v>-0.04946953649167792</v>
      </c>
      <c r="H126">
        <f>STDEV(C126:E126)</f>
        <v>0.3156139762496175</v>
      </c>
      <c r="I126">
        <f>(B126*B4+C126*C4+D126*D4+E126*E4+F126*F4)/SUM(B4:F4)</f>
        <v>0.33144725784127205</v>
      </c>
    </row>
    <row r="127" spans="1:9" ht="12.75">
      <c r="A127" t="s">
        <v>85</v>
      </c>
      <c r="B127">
        <f>B87*10000/B62</f>
        <v>0.05047346877176753</v>
      </c>
      <c r="C127">
        <f>C87*10000/C62</f>
        <v>-0.1900335481482486</v>
      </c>
      <c r="D127">
        <f>D87*10000/D62</f>
        <v>-0.0824387703743138</v>
      </c>
      <c r="E127">
        <f>E87*10000/E62</f>
        <v>-0.15675781323651095</v>
      </c>
      <c r="F127">
        <f>F87*10000/F62</f>
        <v>-0.43474146658528773</v>
      </c>
      <c r="G127">
        <f>AVERAGE(C127:E127)</f>
        <v>-0.14307671058635776</v>
      </c>
      <c r="H127">
        <f>STDEV(C127:E127)</f>
        <v>0.055086645190541766</v>
      </c>
      <c r="I127">
        <f>(B127*B4+C127*C4+D127*D4+E127*E4+F127*F4)/SUM(B4:F4)</f>
        <v>-0.1539625949484798</v>
      </c>
    </row>
    <row r="128" spans="1:9" ht="12.75">
      <c r="A128" t="s">
        <v>86</v>
      </c>
      <c r="B128">
        <f>B88*10000/B62</f>
        <v>-0.07062178464471938</v>
      </c>
      <c r="C128">
        <f>C88*10000/C62</f>
        <v>-0.27029820419348916</v>
      </c>
      <c r="D128">
        <f>D88*10000/D62</f>
        <v>-0.05242185527776665</v>
      </c>
      <c r="E128">
        <f>E88*10000/E62</f>
        <v>0.1659878761876421</v>
      </c>
      <c r="F128">
        <f>F88*10000/F62</f>
        <v>0.18678385908429543</v>
      </c>
      <c r="G128">
        <f>AVERAGE(C128:E128)</f>
        <v>-0.05224406109453791</v>
      </c>
      <c r="H128">
        <f>STDEV(C128:E128)</f>
        <v>0.21814309453123062</v>
      </c>
      <c r="I128">
        <f>(B128*B4+C128*C4+D128*D4+E128*E4+F128*F4)/SUM(B4:F4)</f>
        <v>-0.023029841241893112</v>
      </c>
    </row>
    <row r="129" spans="1:9" ht="12.75">
      <c r="A129" t="s">
        <v>87</v>
      </c>
      <c r="B129">
        <f>B89*10000/B62</f>
        <v>-0.046791440115516614</v>
      </c>
      <c r="C129">
        <f>C89*10000/C62</f>
        <v>0.06396900910977124</v>
      </c>
      <c r="D129">
        <f>D89*10000/D62</f>
        <v>0.034861552834452185</v>
      </c>
      <c r="E129">
        <f>E89*10000/E62</f>
        <v>-0.01473210592574628</v>
      </c>
      <c r="F129">
        <f>F89*10000/F62</f>
        <v>-0.05134799542694054</v>
      </c>
      <c r="G129">
        <f>AVERAGE(C129:E129)</f>
        <v>0.028032818672825716</v>
      </c>
      <c r="H129">
        <f>STDEV(C129:E129)</f>
        <v>0.039792462661238544</v>
      </c>
      <c r="I129">
        <f>(B129*B4+C129*C4+D129*D4+E129*E4+F129*F4)/SUM(B4:F4)</f>
        <v>0.006620706535059417</v>
      </c>
    </row>
    <row r="130" spans="1:9" ht="12.75">
      <c r="A130" t="s">
        <v>88</v>
      </c>
      <c r="B130">
        <f>B90*10000/B62</f>
        <v>0.04597366893436373</v>
      </c>
      <c r="C130">
        <f>C90*10000/C62</f>
        <v>-0.007891305877813675</v>
      </c>
      <c r="D130">
        <f>D90*10000/D62</f>
        <v>-0.003928029835257086</v>
      </c>
      <c r="E130">
        <f>E90*10000/E62</f>
        <v>0.04995625531540819</v>
      </c>
      <c r="F130">
        <f>F90*10000/F62</f>
        <v>0.2916172488053831</v>
      </c>
      <c r="G130">
        <f>AVERAGE(C130:E130)</f>
        <v>0.012712306534112476</v>
      </c>
      <c r="H130">
        <f>STDEV(C130:E130)</f>
        <v>0.03231502251067156</v>
      </c>
      <c r="I130">
        <f>(B130*B4+C130*C4+D130*D4+E130*E4+F130*F4)/SUM(B4:F4)</f>
        <v>0.054716091317445065</v>
      </c>
    </row>
    <row r="131" spans="1:9" ht="12.75">
      <c r="A131" t="s">
        <v>89</v>
      </c>
      <c r="B131">
        <f>B91*10000/B62</f>
        <v>0.010127464822879795</v>
      </c>
      <c r="C131">
        <f>C91*10000/C62</f>
        <v>0.002942928652111086</v>
      </c>
      <c r="D131">
        <f>D91*10000/D62</f>
        <v>-0.021197733425459414</v>
      </c>
      <c r="E131">
        <f>E91*10000/E62</f>
        <v>-0.008519554126260768</v>
      </c>
      <c r="F131">
        <f>F91*10000/F62</f>
        <v>-0.00860925650782691</v>
      </c>
      <c r="G131">
        <f>AVERAGE(C131:E131)</f>
        <v>-0.008924786299869699</v>
      </c>
      <c r="H131">
        <f>STDEV(C131:E131)</f>
        <v>0.012075431719891363</v>
      </c>
      <c r="I131">
        <f>(B131*B4+C131*C4+D131*D4+E131*E4+F131*F4)/SUM(B4:F4)</f>
        <v>-0.006125872505335684</v>
      </c>
    </row>
    <row r="132" spans="1:9" ht="12.75">
      <c r="A132" t="s">
        <v>90</v>
      </c>
      <c r="B132">
        <f>B92*10000/B62</f>
        <v>0.00705586567296714</v>
      </c>
      <c r="C132">
        <f>C92*10000/C62</f>
        <v>-0.028248759860853057</v>
      </c>
      <c r="D132">
        <f>D92*10000/D62</f>
        <v>0.008904611782516614</v>
      </c>
      <c r="E132">
        <f>E92*10000/E62</f>
        <v>0.004977798517986239</v>
      </c>
      <c r="F132">
        <f>F92*10000/F62</f>
        <v>0.006571252928862252</v>
      </c>
      <c r="G132">
        <f>AVERAGE(C132:E132)</f>
        <v>-0.004788783186783402</v>
      </c>
      <c r="H132">
        <f>STDEV(C132:E132)</f>
        <v>0.020411586042356978</v>
      </c>
      <c r="I132">
        <f>(B132*B4+C132*C4+D132*D4+E132*E4+F132*F4)/SUM(B4:F4)</f>
        <v>-0.0015600587360089463</v>
      </c>
    </row>
    <row r="133" spans="1:9" ht="12.75">
      <c r="A133" t="s">
        <v>91</v>
      </c>
      <c r="B133">
        <f>B93*10000/B62</f>
        <v>0.07309432391966901</v>
      </c>
      <c r="C133">
        <f>C93*10000/C62</f>
        <v>0.060831802010704</v>
      </c>
      <c r="D133">
        <f>D93*10000/D62</f>
        <v>0.056592054598246344</v>
      </c>
      <c r="E133">
        <f>E93*10000/E62</f>
        <v>0.06791091485362619</v>
      </c>
      <c r="F133">
        <f>F93*10000/F62</f>
        <v>0.023336479955882002</v>
      </c>
      <c r="G133">
        <f>AVERAGE(C133:E133)</f>
        <v>0.06177825715419218</v>
      </c>
      <c r="H133">
        <f>STDEV(C133:E133)</f>
        <v>0.00571847727757839</v>
      </c>
      <c r="I133">
        <f>(B133*B4+C133*C4+D133*D4+E133*E4+F133*F4)/SUM(B4:F4)</f>
        <v>0.05828961574745938</v>
      </c>
    </row>
    <row r="134" spans="1:9" ht="12.75">
      <c r="A134" t="s">
        <v>92</v>
      </c>
      <c r="B134">
        <f>B94*10000/B62</f>
        <v>0.00824918575706253</v>
      </c>
      <c r="C134">
        <f>C94*10000/C62</f>
        <v>0.009798896941583583</v>
      </c>
      <c r="D134">
        <f>D94*10000/D62</f>
        <v>0.004921193606801484</v>
      </c>
      <c r="E134">
        <f>E94*10000/E62</f>
        <v>0.0038346320219554164</v>
      </c>
      <c r="F134">
        <f>F94*10000/F62</f>
        <v>-0.023183934147538783</v>
      </c>
      <c r="G134">
        <f>AVERAGE(C134:E134)</f>
        <v>0.006184907523446828</v>
      </c>
      <c r="H134">
        <f>STDEV(C134:E134)</f>
        <v>0.0031766088294310204</v>
      </c>
      <c r="I134">
        <f>(B134*B4+C134*C4+D134*D4+E134*E4+F134*F4)/SUM(B4:F4)</f>
        <v>0.002567383943244014</v>
      </c>
    </row>
    <row r="135" spans="1:9" ht="12.75">
      <c r="A135" t="s">
        <v>93</v>
      </c>
      <c r="B135">
        <f>B95*10000/B62</f>
        <v>0.001975729805749183</v>
      </c>
      <c r="C135">
        <f>C95*10000/C62</f>
        <v>-0.0005503110316888459</v>
      </c>
      <c r="D135">
        <f>D95*10000/D62</f>
        <v>-0.00020487084194608128</v>
      </c>
      <c r="E135">
        <f>E95*10000/E62</f>
        <v>0.0017755955610594756</v>
      </c>
      <c r="F135">
        <f>F95*10000/F62</f>
        <v>0.004879689665166627</v>
      </c>
      <c r="G135">
        <f>AVERAGE(C135:E135)</f>
        <v>0.0003401378958081828</v>
      </c>
      <c r="H135">
        <f>STDEV(C135:E135)</f>
        <v>0.0012550841655916542</v>
      </c>
      <c r="I135">
        <f>(B135*B4+C135*C4+D135*D4+E135*E4+F135*F4)/SUM(B4:F4)</f>
        <v>0.0011821379905630478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2004-02-03T07:18:21Z</cp:lastPrinted>
  <dcterms:created xsi:type="dcterms:W3CDTF">2004-02-03T07:17:29Z</dcterms:created>
  <dcterms:modified xsi:type="dcterms:W3CDTF">2004-02-03T08:42:23Z</dcterms:modified>
  <cp:category/>
  <cp:version/>
  <cp:contentType/>
  <cp:contentStatus/>
</cp:coreProperties>
</file>