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<sst xmlns="http://schemas.openxmlformats.org/spreadsheetml/2006/main" count="202" uniqueCount="97">
  <si>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04/02/2004       09:56:06</t>
  </si>
  <si>
    <t>LISSNER</t>
  </si>
  <si>
    <t>HCMQAP174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</si>
  <si>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</si>
  <si>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</si>
  <si>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</si>
  <si>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</si>
  <si>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</si>
  <si>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</si>
  <si>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</si>
  <si>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</si>
  <si>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</si>
  <si>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</si>
  <si>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</si>
  <si>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</si>
  <si>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</si>
  <si>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</si>
  <si>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</si>
  <si>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</si>
  <si>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</si>
  <si>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</si>
  <si>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</si>
  <si>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</si>
  <si>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b10!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</si>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</sst>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9525</xdr:rowOff>
    </xdr:from>
    <xdr:to>
      <xdr:col>6</xdr:col>
      <xdr:colOff>409575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304800" y="6800850"/>
        <a:ext cx="5172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2">
      <selection activeCell="H57" sqref="H57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-0.002249</v>
      </c>
      <c r="C4" s="13">
        <v>-0.003752</v>
      </c>
      <c r="D4" s="13">
        <v>-0.00375</v>
      </c>
      <c r="E4" s="13">
        <v>-0.00375</v>
      </c>
      <c r="F4" s="24">
        <v>-0.002082</v>
      </c>
      <c r="G4" s="34">
        <v>-0.011685</v>
      </c>
    </row>
    <row r="5" spans="1:7" ht="12.75" thickBot="1">
      <c r="A5" s="44" t="s">
        <v>13</v>
      </c>
      <c r="B5" s="45">
        <v>0.617922</v>
      </c>
      <c r="C5" s="46">
        <v>-0.678946</v>
      </c>
      <c r="D5" s="46">
        <v>-0.406605</v>
      </c>
      <c r="E5" s="46">
        <v>-0.380138</v>
      </c>
      <c r="F5" s="47">
        <v>2.037744</v>
      </c>
      <c r="G5" s="48">
        <v>7.017716</v>
      </c>
    </row>
    <row r="6" spans="1:7" ht="12.75" thickTop="1">
      <c r="A6" s="6" t="s">
        <v>14</v>
      </c>
      <c r="B6" s="39">
        <v>-70.23187</v>
      </c>
      <c r="C6" s="40">
        <v>63.99595</v>
      </c>
      <c r="D6" s="40">
        <v>4.866407</v>
      </c>
      <c r="E6" s="40">
        <v>59.42819</v>
      </c>
      <c r="F6" s="41">
        <v>-155.3164</v>
      </c>
      <c r="G6" s="42">
        <v>-0.003143773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0.06982702</v>
      </c>
      <c r="C8" s="14">
        <v>0.311595</v>
      </c>
      <c r="D8" s="14">
        <v>1.265939</v>
      </c>
      <c r="E8" s="14">
        <v>2.01338</v>
      </c>
      <c r="F8" s="25">
        <v>-3.684637</v>
      </c>
      <c r="G8" s="35">
        <v>0.3821534</v>
      </c>
    </row>
    <row r="9" spans="1:7" ht="12">
      <c r="A9" s="20" t="s">
        <v>17</v>
      </c>
      <c r="B9" s="29">
        <v>-0.3113324</v>
      </c>
      <c r="C9" s="14">
        <v>-0.3282697</v>
      </c>
      <c r="D9" s="14">
        <v>-0.2114981</v>
      </c>
      <c r="E9" s="14">
        <v>-0.1660961</v>
      </c>
      <c r="F9" s="25">
        <v>-1.239081</v>
      </c>
      <c r="G9" s="35">
        <v>-0.3803449</v>
      </c>
    </row>
    <row r="10" spans="1:7" ht="12">
      <c r="A10" s="20" t="s">
        <v>18</v>
      </c>
      <c r="B10" s="29">
        <v>-0.8413296</v>
      </c>
      <c r="C10" s="14">
        <v>-0.7848431</v>
      </c>
      <c r="D10" s="14">
        <v>-1.354247</v>
      </c>
      <c r="E10" s="14">
        <v>-1.033456</v>
      </c>
      <c r="F10" s="25">
        <v>-1.441566</v>
      </c>
      <c r="G10" s="35">
        <v>-1.077558</v>
      </c>
    </row>
    <row r="11" spans="1:7" ht="12">
      <c r="A11" s="21" t="s">
        <v>19</v>
      </c>
      <c r="B11" s="31">
        <v>4.994076</v>
      </c>
      <c r="C11" s="16">
        <v>4.598019</v>
      </c>
      <c r="D11" s="16">
        <v>4.34946</v>
      </c>
      <c r="E11" s="16">
        <v>4.296081</v>
      </c>
      <c r="F11" s="27">
        <v>14.66555</v>
      </c>
      <c r="G11" s="37">
        <v>5.867618</v>
      </c>
    </row>
    <row r="12" spans="1:7" ht="12">
      <c r="A12" s="20" t="s">
        <v>20</v>
      </c>
      <c r="B12" s="29">
        <v>0.291835</v>
      </c>
      <c r="C12" s="14">
        <v>-0.304827</v>
      </c>
      <c r="D12" s="14">
        <v>-0.5176383</v>
      </c>
      <c r="E12" s="14">
        <v>-0.2088256</v>
      </c>
      <c r="F12" s="25">
        <v>0.00462821</v>
      </c>
      <c r="G12" s="35">
        <v>-0.2054758</v>
      </c>
    </row>
    <row r="13" spans="1:7" ht="12">
      <c r="A13" s="20" t="s">
        <v>21</v>
      </c>
      <c r="B13" s="29">
        <v>0.02577091</v>
      </c>
      <c r="C13" s="14">
        <v>-0.0779089</v>
      </c>
      <c r="D13" s="14">
        <v>-0.2589713</v>
      </c>
      <c r="E13" s="14">
        <v>-0.15897</v>
      </c>
      <c r="F13" s="25">
        <v>-0.1378939</v>
      </c>
      <c r="G13" s="35">
        <v>-0.1340421</v>
      </c>
    </row>
    <row r="14" spans="1:7" ht="12">
      <c r="A14" s="20" t="s">
        <v>22</v>
      </c>
      <c r="B14" s="29">
        <v>-0.02403647</v>
      </c>
      <c r="C14" s="14">
        <v>-0.04572</v>
      </c>
      <c r="D14" s="14">
        <v>-0.1170428</v>
      </c>
      <c r="E14" s="14">
        <v>-0.04460168</v>
      </c>
      <c r="F14" s="25">
        <v>0.1158481</v>
      </c>
      <c r="G14" s="35">
        <v>-0.03789745</v>
      </c>
    </row>
    <row r="15" spans="1:7" ht="12">
      <c r="A15" s="21" t="s">
        <v>23</v>
      </c>
      <c r="B15" s="49">
        <v>-0.2199456</v>
      </c>
      <c r="C15" s="50">
        <v>0.07027499</v>
      </c>
      <c r="D15" s="50">
        <v>0.05935304</v>
      </c>
      <c r="E15" s="50">
        <v>0.06324737</v>
      </c>
      <c r="F15" s="51">
        <v>-0.3080493</v>
      </c>
      <c r="G15" s="37">
        <v>-0.02646112</v>
      </c>
    </row>
    <row r="16" spans="1:7" ht="12">
      <c r="A16" s="20" t="s">
        <v>24</v>
      </c>
      <c r="B16" s="29">
        <v>0.0213467</v>
      </c>
      <c r="C16" s="14">
        <v>-0.04299563</v>
      </c>
      <c r="D16" s="14">
        <v>-0.02915911</v>
      </c>
      <c r="E16" s="14">
        <v>-0.01632146</v>
      </c>
      <c r="F16" s="25">
        <v>0.0005524191</v>
      </c>
      <c r="G16" s="35">
        <v>-0.01814424</v>
      </c>
    </row>
    <row r="17" spans="1:7" ht="12">
      <c r="A17" s="20" t="s">
        <v>25</v>
      </c>
      <c r="B17" s="29">
        <v>-0.01782344</v>
      </c>
      <c r="C17" s="14">
        <v>-0.02033204</v>
      </c>
      <c r="D17" s="14">
        <v>-0.01372665</v>
      </c>
      <c r="E17" s="14">
        <v>-0.003130765</v>
      </c>
      <c r="F17" s="25">
        <v>-0.02080311</v>
      </c>
      <c r="G17" s="35">
        <v>-0.01430275</v>
      </c>
    </row>
    <row r="18" spans="1:7" ht="12">
      <c r="A18" s="20" t="s">
        <v>26</v>
      </c>
      <c r="B18" s="29">
        <v>0.01962575</v>
      </c>
      <c r="C18" s="14">
        <v>0.01310507</v>
      </c>
      <c r="D18" s="14">
        <v>0.02505817</v>
      </c>
      <c r="E18" s="14">
        <v>0.001431968</v>
      </c>
      <c r="F18" s="25">
        <v>0.0159508</v>
      </c>
      <c r="G18" s="35">
        <v>0.01449989</v>
      </c>
    </row>
    <row r="19" spans="1:7" ht="12">
      <c r="A19" s="21" t="s">
        <v>27</v>
      </c>
      <c r="B19" s="31">
        <v>-0.2014032</v>
      </c>
      <c r="C19" s="16">
        <v>-0.185158</v>
      </c>
      <c r="D19" s="16">
        <v>-0.1819099</v>
      </c>
      <c r="E19" s="16">
        <v>-0.1833132</v>
      </c>
      <c r="F19" s="27">
        <v>-0.1382297</v>
      </c>
      <c r="G19" s="37">
        <v>-0.1800077</v>
      </c>
    </row>
    <row r="20" spans="1:7" ht="12.75" thickBot="1">
      <c r="A20" s="44" t="s">
        <v>28</v>
      </c>
      <c r="B20" s="45">
        <v>0.00139303</v>
      </c>
      <c r="C20" s="46">
        <v>0.004087136</v>
      </c>
      <c r="D20" s="46">
        <v>0.01041869</v>
      </c>
      <c r="E20" s="46">
        <v>0.01019894</v>
      </c>
      <c r="F20" s="47">
        <v>0.0009676812</v>
      </c>
      <c r="G20" s="48">
        <v>0.006276106</v>
      </c>
    </row>
    <row r="21" spans="1:7" ht="12.75" thickTop="1">
      <c r="A21" s="6" t="s">
        <v>29</v>
      </c>
      <c r="B21" s="39">
        <v>-121.2566</v>
      </c>
      <c r="C21" s="40">
        <v>112.117</v>
      </c>
      <c r="D21" s="40">
        <v>2.87323</v>
      </c>
      <c r="E21" s="40">
        <v>42.1451</v>
      </c>
      <c r="F21" s="41">
        <v>-152.1496</v>
      </c>
      <c r="G21" s="43">
        <v>0.001689877</v>
      </c>
    </row>
    <row r="22" spans="1:7" ht="12">
      <c r="A22" s="20" t="s">
        <v>30</v>
      </c>
      <c r="B22" s="29">
        <v>12.35844</v>
      </c>
      <c r="C22" s="14">
        <v>-13.57892</v>
      </c>
      <c r="D22" s="14">
        <v>-8.1321</v>
      </c>
      <c r="E22" s="14">
        <v>-7.602754</v>
      </c>
      <c r="F22" s="25">
        <v>40.75511</v>
      </c>
      <c r="G22" s="36">
        <v>0</v>
      </c>
    </row>
    <row r="23" spans="1:7" ht="12">
      <c r="A23" s="20" t="s">
        <v>31</v>
      </c>
      <c r="B23" s="29">
        <v>0.4899872</v>
      </c>
      <c r="C23" s="14">
        <v>0.04119166</v>
      </c>
      <c r="D23" s="14">
        <v>1.463942</v>
      </c>
      <c r="E23" s="14">
        <v>2.903315</v>
      </c>
      <c r="F23" s="25">
        <v>7.482491</v>
      </c>
      <c r="G23" s="35">
        <v>2.131233</v>
      </c>
    </row>
    <row r="24" spans="1:7" ht="12">
      <c r="A24" s="20" t="s">
        <v>32</v>
      </c>
      <c r="B24" s="29">
        <v>0.7125462</v>
      </c>
      <c r="C24" s="14">
        <v>0.750905</v>
      </c>
      <c r="D24" s="14">
        <v>-0.1532495</v>
      </c>
      <c r="E24" s="14">
        <v>1.961202</v>
      </c>
      <c r="F24" s="25">
        <v>-1.119497</v>
      </c>
      <c r="G24" s="35">
        <v>0.5692305</v>
      </c>
    </row>
    <row r="25" spans="1:7" ht="12">
      <c r="A25" s="20" t="s">
        <v>33</v>
      </c>
      <c r="B25" s="29">
        <v>0.9203555</v>
      </c>
      <c r="C25" s="14">
        <v>1.045911</v>
      </c>
      <c r="D25" s="14">
        <v>0.615412</v>
      </c>
      <c r="E25" s="14">
        <v>1.483585</v>
      </c>
      <c r="F25" s="25">
        <v>-2.058974</v>
      </c>
      <c r="G25" s="35">
        <v>0.6148068</v>
      </c>
    </row>
    <row r="26" spans="1:7" ht="12">
      <c r="A26" s="21" t="s">
        <v>34</v>
      </c>
      <c r="B26" s="31">
        <v>0.9137046</v>
      </c>
      <c r="C26" s="16">
        <v>0.3206798</v>
      </c>
      <c r="D26" s="16">
        <v>0.3266133</v>
      </c>
      <c r="E26" s="16">
        <v>0.1102897</v>
      </c>
      <c r="F26" s="27">
        <v>3.537889</v>
      </c>
      <c r="G26" s="37">
        <v>0.7865351</v>
      </c>
    </row>
    <row r="27" spans="1:7" ht="12">
      <c r="A27" s="20" t="s">
        <v>35</v>
      </c>
      <c r="B27" s="29">
        <v>0.1226392</v>
      </c>
      <c r="C27" s="14">
        <v>-0.1849911</v>
      </c>
      <c r="D27" s="14">
        <v>0.0134297</v>
      </c>
      <c r="E27" s="14">
        <v>0.07101128</v>
      </c>
      <c r="F27" s="25">
        <v>0.260003</v>
      </c>
      <c r="G27" s="35">
        <v>0.02823003</v>
      </c>
    </row>
    <row r="28" spans="1:7" ht="12">
      <c r="A28" s="20" t="s">
        <v>36</v>
      </c>
      <c r="B28" s="29">
        <v>-0.144181</v>
      </c>
      <c r="C28" s="14">
        <v>-0.05564867</v>
      </c>
      <c r="D28" s="14">
        <v>-0.02827892</v>
      </c>
      <c r="E28" s="14">
        <v>0.1126403</v>
      </c>
      <c r="F28" s="25">
        <v>-0.2174716</v>
      </c>
      <c r="G28" s="35">
        <v>-0.04294524</v>
      </c>
    </row>
    <row r="29" spans="1:7" ht="12">
      <c r="A29" s="20" t="s">
        <v>37</v>
      </c>
      <c r="B29" s="29">
        <v>0.004932939</v>
      </c>
      <c r="C29" s="14">
        <v>0.1631844</v>
      </c>
      <c r="D29" s="14">
        <v>0.04448513</v>
      </c>
      <c r="E29" s="14">
        <v>0.01520966</v>
      </c>
      <c r="F29" s="25">
        <v>-0.006430201</v>
      </c>
      <c r="G29" s="35">
        <v>0.05350993</v>
      </c>
    </row>
    <row r="30" spans="1:7" ht="12">
      <c r="A30" s="21" t="s">
        <v>38</v>
      </c>
      <c r="B30" s="31">
        <v>0.14155</v>
      </c>
      <c r="C30" s="16">
        <v>0.1471344</v>
      </c>
      <c r="D30" s="16">
        <v>0.1126802</v>
      </c>
      <c r="E30" s="16">
        <v>-0.03497887</v>
      </c>
      <c r="F30" s="27">
        <v>0.3638343</v>
      </c>
      <c r="G30" s="37">
        <v>0.1231571</v>
      </c>
    </row>
    <row r="31" spans="1:7" ht="12">
      <c r="A31" s="20" t="s">
        <v>39</v>
      </c>
      <c r="B31" s="29">
        <v>-0.006241416</v>
      </c>
      <c r="C31" s="14">
        <v>-0.02473241</v>
      </c>
      <c r="D31" s="14">
        <v>-0.01803239</v>
      </c>
      <c r="E31" s="14">
        <v>-0.0445029</v>
      </c>
      <c r="F31" s="25">
        <v>-0.0129301</v>
      </c>
      <c r="G31" s="35">
        <v>-0.02363117</v>
      </c>
    </row>
    <row r="32" spans="1:7" ht="12">
      <c r="A32" s="20" t="s">
        <v>40</v>
      </c>
      <c r="B32" s="29">
        <v>-0.016626</v>
      </c>
      <c r="C32" s="14">
        <v>0.01303227</v>
      </c>
      <c r="D32" s="14">
        <v>0.01154847</v>
      </c>
      <c r="E32" s="14">
        <v>0.01429734</v>
      </c>
      <c r="F32" s="25">
        <v>-0.004917121</v>
      </c>
      <c r="G32" s="35">
        <v>0.006302713</v>
      </c>
    </row>
    <row r="33" spans="1:7" ht="12">
      <c r="A33" s="20" t="s">
        <v>41</v>
      </c>
      <c r="B33" s="29">
        <v>0.09566227</v>
      </c>
      <c r="C33" s="14">
        <v>0.04247446</v>
      </c>
      <c r="D33" s="14">
        <v>0.06140672</v>
      </c>
      <c r="E33" s="14">
        <v>0.04213816</v>
      </c>
      <c r="F33" s="25">
        <v>0.06834498</v>
      </c>
      <c r="G33" s="35">
        <v>0.05808054</v>
      </c>
    </row>
    <row r="34" spans="1:7" ht="12">
      <c r="A34" s="21" t="s">
        <v>42</v>
      </c>
      <c r="B34" s="31">
        <v>0.01204788</v>
      </c>
      <c r="C34" s="16">
        <v>0.01424676</v>
      </c>
      <c r="D34" s="16">
        <v>0.007025274</v>
      </c>
      <c r="E34" s="16">
        <v>-0.00189671</v>
      </c>
      <c r="F34" s="27">
        <v>-0.02010019</v>
      </c>
      <c r="G34" s="37">
        <v>0.003739634</v>
      </c>
    </row>
    <row r="35" spans="1:7" ht="12.75" thickBot="1">
      <c r="A35" s="22" t="s">
        <v>43</v>
      </c>
      <c r="B35" s="32">
        <v>-0.0025122</v>
      </c>
      <c r="C35" s="17">
        <v>-4.39615E-05</v>
      </c>
      <c r="D35" s="17">
        <v>-0.002848856</v>
      </c>
      <c r="E35" s="17">
        <v>0.001182022</v>
      </c>
      <c r="F35" s="28">
        <v>0.0001014666</v>
      </c>
      <c r="G35" s="38">
        <v>-0.0007615138</v>
      </c>
    </row>
    <row r="36" spans="1:7" ht="12">
      <c r="A36" s="4" t="s">
        <v>44</v>
      </c>
      <c r="B36" s="3">
        <v>22.26563</v>
      </c>
      <c r="C36" s="3">
        <v>22.25952</v>
      </c>
      <c r="D36" s="3">
        <v>22.26563</v>
      </c>
      <c r="E36" s="3">
        <v>22.25952</v>
      </c>
      <c r="F36" s="3">
        <v>22.26563</v>
      </c>
      <c r="G36" s="3"/>
    </row>
    <row r="37" spans="1:6" ht="12">
      <c r="A37" s="4" t="s">
        <v>45</v>
      </c>
      <c r="B37" s="2">
        <v>-0.2024333</v>
      </c>
      <c r="C37" s="2">
        <v>-0.2716065</v>
      </c>
      <c r="D37" s="2">
        <v>-0.306193</v>
      </c>
      <c r="E37" s="2">
        <v>-0.3275553</v>
      </c>
      <c r="F37" s="2">
        <v>-0.3458659</v>
      </c>
    </row>
    <row r="38" spans="1:7" ht="12">
      <c r="A38" s="4" t="s">
        <v>52</v>
      </c>
      <c r="B38" s="2">
        <v>0.0001196488</v>
      </c>
      <c r="C38" s="2">
        <v>-0.0001085341</v>
      </c>
      <c r="D38" s="2">
        <v>0</v>
      </c>
      <c r="E38" s="2">
        <v>-0.0001009734</v>
      </c>
      <c r="F38" s="2">
        <v>0.0002650876</v>
      </c>
      <c r="G38" s="2">
        <v>2.364943E-05</v>
      </c>
    </row>
    <row r="39" spans="1:7" ht="12.75" thickBot="1">
      <c r="A39" s="4" t="s">
        <v>53</v>
      </c>
      <c r="B39" s="2">
        <v>0.0002059884</v>
      </c>
      <c r="C39" s="2">
        <v>-0.0001907462</v>
      </c>
      <c r="D39" s="2">
        <v>0</v>
      </c>
      <c r="E39" s="2">
        <v>-7.172343E-05</v>
      </c>
      <c r="F39" s="2">
        <v>0.0002575739</v>
      </c>
      <c r="G39" s="2">
        <v>0.0006313181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3.115594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0.002249</v>
      </c>
      <c r="C4">
        <v>0.003752</v>
      </c>
      <c r="D4">
        <v>0.00375</v>
      </c>
      <c r="E4">
        <v>0.00375</v>
      </c>
      <c r="F4">
        <v>0.002082</v>
      </c>
      <c r="G4">
        <v>0.011685</v>
      </c>
    </row>
    <row r="5" spans="1:7" ht="12.75">
      <c r="A5" t="s">
        <v>13</v>
      </c>
      <c r="B5">
        <v>0.617922</v>
      </c>
      <c r="C5">
        <v>-0.678946</v>
      </c>
      <c r="D5">
        <v>-0.406605</v>
      </c>
      <c r="E5">
        <v>-0.380138</v>
      </c>
      <c r="F5">
        <v>2.037744</v>
      </c>
      <c r="G5">
        <v>7.017716</v>
      </c>
    </row>
    <row r="6" spans="1:7" ht="12.75">
      <c r="A6" t="s">
        <v>14</v>
      </c>
      <c r="B6" s="52">
        <v>-70.23187</v>
      </c>
      <c r="C6" s="52">
        <v>63.99595</v>
      </c>
      <c r="D6" s="52">
        <v>4.866407</v>
      </c>
      <c r="E6" s="52">
        <v>59.42819</v>
      </c>
      <c r="F6" s="52">
        <v>-155.3164</v>
      </c>
      <c r="G6" s="52">
        <v>-0.003143773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0.06982702</v>
      </c>
      <c r="C8" s="52">
        <v>0.311595</v>
      </c>
      <c r="D8" s="52">
        <v>1.265939</v>
      </c>
      <c r="E8" s="52">
        <v>2.01338</v>
      </c>
      <c r="F8" s="52">
        <v>-3.684637</v>
      </c>
      <c r="G8" s="52">
        <v>0.3821534</v>
      </c>
    </row>
    <row r="9" spans="1:7" ht="12.75">
      <c r="A9" t="s">
        <v>17</v>
      </c>
      <c r="B9" s="52">
        <v>-0.3113324</v>
      </c>
      <c r="C9" s="52">
        <v>-0.3282697</v>
      </c>
      <c r="D9" s="52">
        <v>-0.2114981</v>
      </c>
      <c r="E9" s="52">
        <v>-0.1660961</v>
      </c>
      <c r="F9" s="52">
        <v>-1.239081</v>
      </c>
      <c r="G9" s="52">
        <v>-0.3803449</v>
      </c>
    </row>
    <row r="10" spans="1:7" ht="12.75">
      <c r="A10" t="s">
        <v>18</v>
      </c>
      <c r="B10" s="52">
        <v>-0.8413296</v>
      </c>
      <c r="C10" s="52">
        <v>-0.7848431</v>
      </c>
      <c r="D10" s="52">
        <v>-1.354247</v>
      </c>
      <c r="E10" s="52">
        <v>-1.033456</v>
      </c>
      <c r="F10" s="52">
        <v>-1.441566</v>
      </c>
      <c r="G10" s="52">
        <v>-1.077558</v>
      </c>
    </row>
    <row r="11" spans="1:7" ht="12.75">
      <c r="A11" t="s">
        <v>19</v>
      </c>
      <c r="B11" s="52">
        <v>4.994076</v>
      </c>
      <c r="C11" s="52">
        <v>4.598019</v>
      </c>
      <c r="D11" s="52">
        <v>4.34946</v>
      </c>
      <c r="E11" s="52">
        <v>4.296081</v>
      </c>
      <c r="F11" s="52">
        <v>14.66555</v>
      </c>
      <c r="G11" s="52">
        <v>5.867618</v>
      </c>
    </row>
    <row r="12" spans="1:7" ht="12.75">
      <c r="A12" t="s">
        <v>20</v>
      </c>
      <c r="B12" s="52">
        <v>0.291835</v>
      </c>
      <c r="C12" s="52">
        <v>-0.304827</v>
      </c>
      <c r="D12" s="52">
        <v>-0.5176383</v>
      </c>
      <c r="E12" s="52">
        <v>-0.2088256</v>
      </c>
      <c r="F12" s="52">
        <v>0.00462821</v>
      </c>
      <c r="G12" s="52">
        <v>-0.2054758</v>
      </c>
    </row>
    <row r="13" spans="1:7" ht="12.75">
      <c r="A13" t="s">
        <v>21</v>
      </c>
      <c r="B13" s="52">
        <v>0.02577091</v>
      </c>
      <c r="C13" s="52">
        <v>-0.0779089</v>
      </c>
      <c r="D13" s="52">
        <v>-0.2589713</v>
      </c>
      <c r="E13" s="52">
        <v>-0.15897</v>
      </c>
      <c r="F13" s="52">
        <v>-0.1378939</v>
      </c>
      <c r="G13" s="52">
        <v>-0.1340421</v>
      </c>
    </row>
    <row r="14" spans="1:7" ht="12.75">
      <c r="A14" t="s">
        <v>22</v>
      </c>
      <c r="B14" s="52">
        <v>-0.02403647</v>
      </c>
      <c r="C14" s="52">
        <v>-0.04572</v>
      </c>
      <c r="D14" s="52">
        <v>-0.1170428</v>
      </c>
      <c r="E14" s="52">
        <v>-0.04460168</v>
      </c>
      <c r="F14" s="52">
        <v>0.1158481</v>
      </c>
      <c r="G14" s="52">
        <v>-0.03789745</v>
      </c>
    </row>
    <row r="15" spans="1:7" ht="12.75">
      <c r="A15" t="s">
        <v>23</v>
      </c>
      <c r="B15" s="52">
        <v>-0.2199456</v>
      </c>
      <c r="C15" s="52">
        <v>0.07027499</v>
      </c>
      <c r="D15" s="52">
        <v>0.05935304</v>
      </c>
      <c r="E15" s="52">
        <v>0.06324737</v>
      </c>
      <c r="F15" s="52">
        <v>-0.3080493</v>
      </c>
      <c r="G15" s="52">
        <v>-0.02646112</v>
      </c>
    </row>
    <row r="16" spans="1:7" ht="12.75">
      <c r="A16" t="s">
        <v>24</v>
      </c>
      <c r="B16" s="52">
        <v>0.0213467</v>
      </c>
      <c r="C16" s="52">
        <v>-0.04299563</v>
      </c>
      <c r="D16" s="52">
        <v>-0.02915911</v>
      </c>
      <c r="E16" s="52">
        <v>-0.01632146</v>
      </c>
      <c r="F16" s="52">
        <v>0.0005524191</v>
      </c>
      <c r="G16" s="52">
        <v>-0.01814424</v>
      </c>
    </row>
    <row r="17" spans="1:7" ht="12.75">
      <c r="A17" t="s">
        <v>25</v>
      </c>
      <c r="B17" s="52">
        <v>-0.01782344</v>
      </c>
      <c r="C17" s="52">
        <v>-0.02033204</v>
      </c>
      <c r="D17" s="52">
        <v>-0.01372665</v>
      </c>
      <c r="E17" s="52">
        <v>-0.003130765</v>
      </c>
      <c r="F17" s="52">
        <v>-0.02080311</v>
      </c>
      <c r="G17" s="52">
        <v>-0.01430275</v>
      </c>
    </row>
    <row r="18" spans="1:7" ht="12.75">
      <c r="A18" t="s">
        <v>26</v>
      </c>
      <c r="B18" s="52">
        <v>0.01962575</v>
      </c>
      <c r="C18" s="52">
        <v>0.01310507</v>
      </c>
      <c r="D18" s="52">
        <v>0.02505817</v>
      </c>
      <c r="E18" s="52">
        <v>0.001431968</v>
      </c>
      <c r="F18" s="52">
        <v>0.0159508</v>
      </c>
      <c r="G18" s="52">
        <v>0.01449989</v>
      </c>
    </row>
    <row r="19" spans="1:7" ht="12.75">
      <c r="A19" t="s">
        <v>27</v>
      </c>
      <c r="B19" s="52">
        <v>-0.2014032</v>
      </c>
      <c r="C19" s="52">
        <v>-0.185158</v>
      </c>
      <c r="D19" s="52">
        <v>-0.1819099</v>
      </c>
      <c r="E19" s="52">
        <v>-0.1833132</v>
      </c>
      <c r="F19" s="52">
        <v>-0.1382297</v>
      </c>
      <c r="G19" s="52">
        <v>-0.1800077</v>
      </c>
    </row>
    <row r="20" spans="1:7" ht="12.75">
      <c r="A20" t="s">
        <v>28</v>
      </c>
      <c r="B20" s="52">
        <v>0.00139303</v>
      </c>
      <c r="C20" s="52">
        <v>0.004087136</v>
      </c>
      <c r="D20" s="52">
        <v>0.01041869</v>
      </c>
      <c r="E20" s="52">
        <v>0.01019894</v>
      </c>
      <c r="F20" s="52">
        <v>0.0009676812</v>
      </c>
      <c r="G20" s="52">
        <v>0.006276106</v>
      </c>
    </row>
    <row r="21" spans="1:7" ht="12.75">
      <c r="A21" t="s">
        <v>29</v>
      </c>
      <c r="B21" s="52">
        <v>-121.2566</v>
      </c>
      <c r="C21" s="52">
        <v>112.117</v>
      </c>
      <c r="D21" s="52">
        <v>2.87323</v>
      </c>
      <c r="E21" s="52">
        <v>42.1451</v>
      </c>
      <c r="F21" s="52">
        <v>-152.1496</v>
      </c>
      <c r="G21" s="52">
        <v>0.001689877</v>
      </c>
    </row>
    <row r="22" spans="1:7" ht="12.75">
      <c r="A22" t="s">
        <v>30</v>
      </c>
      <c r="B22" s="52">
        <v>12.35844</v>
      </c>
      <c r="C22" s="52">
        <v>-13.57892</v>
      </c>
      <c r="D22" s="52">
        <v>-8.1321</v>
      </c>
      <c r="E22" s="52">
        <v>-7.602754</v>
      </c>
      <c r="F22" s="52">
        <v>40.75511</v>
      </c>
      <c r="G22" s="52">
        <v>0</v>
      </c>
    </row>
    <row r="23" spans="1:7" ht="12.75">
      <c r="A23" t="s">
        <v>31</v>
      </c>
      <c r="B23" s="52">
        <v>0.4899872</v>
      </c>
      <c r="C23" s="52">
        <v>0.04119166</v>
      </c>
      <c r="D23" s="52">
        <v>1.463942</v>
      </c>
      <c r="E23" s="52">
        <v>2.903315</v>
      </c>
      <c r="F23" s="52">
        <v>7.482491</v>
      </c>
      <c r="G23" s="52">
        <v>2.131233</v>
      </c>
    </row>
    <row r="24" spans="1:7" ht="12.75">
      <c r="A24" t="s">
        <v>32</v>
      </c>
      <c r="B24" s="52">
        <v>0.7125462</v>
      </c>
      <c r="C24" s="52">
        <v>0.750905</v>
      </c>
      <c r="D24" s="52">
        <v>-0.1532495</v>
      </c>
      <c r="E24" s="52">
        <v>1.961202</v>
      </c>
      <c r="F24" s="52">
        <v>-1.119497</v>
      </c>
      <c r="G24" s="52">
        <v>0.5692305</v>
      </c>
    </row>
    <row r="25" spans="1:7" ht="12.75">
      <c r="A25" t="s">
        <v>33</v>
      </c>
      <c r="B25" s="52">
        <v>0.9203555</v>
      </c>
      <c r="C25" s="52">
        <v>1.045911</v>
      </c>
      <c r="D25" s="52">
        <v>0.615412</v>
      </c>
      <c r="E25" s="52">
        <v>1.483585</v>
      </c>
      <c r="F25" s="52">
        <v>-2.058974</v>
      </c>
      <c r="G25" s="52">
        <v>0.6148068</v>
      </c>
    </row>
    <row r="26" spans="1:7" ht="12.75">
      <c r="A26" t="s">
        <v>34</v>
      </c>
      <c r="B26" s="52">
        <v>0.9137046</v>
      </c>
      <c r="C26" s="52">
        <v>0.3206798</v>
      </c>
      <c r="D26" s="52">
        <v>0.3266133</v>
      </c>
      <c r="E26" s="52">
        <v>0.1102897</v>
      </c>
      <c r="F26" s="52">
        <v>3.537889</v>
      </c>
      <c r="G26" s="52">
        <v>0.7865351</v>
      </c>
    </row>
    <row r="27" spans="1:7" ht="12.75">
      <c r="A27" t="s">
        <v>35</v>
      </c>
      <c r="B27" s="52">
        <v>0.1226392</v>
      </c>
      <c r="C27" s="52">
        <v>-0.1849911</v>
      </c>
      <c r="D27" s="52">
        <v>0.0134297</v>
      </c>
      <c r="E27" s="52">
        <v>0.07101128</v>
      </c>
      <c r="F27" s="52">
        <v>0.260003</v>
      </c>
      <c r="G27" s="52">
        <v>0.02823003</v>
      </c>
    </row>
    <row r="28" spans="1:7" ht="12.75">
      <c r="A28" t="s">
        <v>36</v>
      </c>
      <c r="B28" s="52">
        <v>-0.144181</v>
      </c>
      <c r="C28" s="52">
        <v>-0.05564867</v>
      </c>
      <c r="D28" s="52">
        <v>-0.02827892</v>
      </c>
      <c r="E28" s="52">
        <v>0.1126403</v>
      </c>
      <c r="F28" s="52">
        <v>-0.2174716</v>
      </c>
      <c r="G28" s="52">
        <v>-0.04294524</v>
      </c>
    </row>
    <row r="29" spans="1:7" ht="12.75">
      <c r="A29" t="s">
        <v>37</v>
      </c>
      <c r="B29" s="52">
        <v>0.004932939</v>
      </c>
      <c r="C29" s="52">
        <v>0.1631844</v>
      </c>
      <c r="D29" s="52">
        <v>0.04448513</v>
      </c>
      <c r="E29" s="52">
        <v>0.01520966</v>
      </c>
      <c r="F29" s="52">
        <v>-0.006430201</v>
      </c>
      <c r="G29" s="52">
        <v>0.05350993</v>
      </c>
    </row>
    <row r="30" spans="1:7" ht="12.75">
      <c r="A30" t="s">
        <v>38</v>
      </c>
      <c r="B30" s="52">
        <v>0.14155</v>
      </c>
      <c r="C30" s="52">
        <v>0.1471344</v>
      </c>
      <c r="D30" s="52">
        <v>0.1126802</v>
      </c>
      <c r="E30" s="52">
        <v>-0.03497887</v>
      </c>
      <c r="F30" s="52">
        <v>0.3638343</v>
      </c>
      <c r="G30" s="52">
        <v>0.1231571</v>
      </c>
    </row>
    <row r="31" spans="1:7" ht="12.75">
      <c r="A31" t="s">
        <v>39</v>
      </c>
      <c r="B31" s="52">
        <v>-0.006241416</v>
      </c>
      <c r="C31" s="52">
        <v>-0.02473241</v>
      </c>
      <c r="D31" s="52">
        <v>-0.01803239</v>
      </c>
      <c r="E31" s="52">
        <v>-0.0445029</v>
      </c>
      <c r="F31" s="52">
        <v>-0.0129301</v>
      </c>
      <c r="G31" s="52">
        <v>-0.02363117</v>
      </c>
    </row>
    <row r="32" spans="1:7" ht="12.75">
      <c r="A32" t="s">
        <v>40</v>
      </c>
      <c r="B32" s="52">
        <v>-0.016626</v>
      </c>
      <c r="C32" s="52">
        <v>0.01303227</v>
      </c>
      <c r="D32" s="52">
        <v>0.01154847</v>
      </c>
      <c r="E32" s="52">
        <v>0.01429734</v>
      </c>
      <c r="F32" s="52">
        <v>-0.004917121</v>
      </c>
      <c r="G32" s="52">
        <v>0.006302713</v>
      </c>
    </row>
    <row r="33" spans="1:7" ht="12.75">
      <c r="A33" t="s">
        <v>41</v>
      </c>
      <c r="B33" s="52">
        <v>0.09566227</v>
      </c>
      <c r="C33" s="52">
        <v>0.04247446</v>
      </c>
      <c r="D33" s="52">
        <v>0.06140672</v>
      </c>
      <c r="E33" s="52">
        <v>0.04213816</v>
      </c>
      <c r="F33" s="52">
        <v>0.06834498</v>
      </c>
      <c r="G33" s="52">
        <v>0.05808054</v>
      </c>
    </row>
    <row r="34" spans="1:7" ht="12.75">
      <c r="A34" t="s">
        <v>42</v>
      </c>
      <c r="B34" s="52">
        <v>0.01204788</v>
      </c>
      <c r="C34" s="52">
        <v>0.01424676</v>
      </c>
      <c r="D34" s="52">
        <v>0.007025274</v>
      </c>
      <c r="E34" s="52">
        <v>-0.00189671</v>
      </c>
      <c r="F34" s="52">
        <v>-0.02010019</v>
      </c>
      <c r="G34" s="52">
        <v>0.003739634</v>
      </c>
    </row>
    <row r="35" spans="1:7" ht="12.75">
      <c r="A35" t="s">
        <v>43</v>
      </c>
      <c r="B35" s="52">
        <v>-0.0025122</v>
      </c>
      <c r="C35" s="52">
        <v>-4.39615E-05</v>
      </c>
      <c r="D35" s="52">
        <v>-0.002848856</v>
      </c>
      <c r="E35" s="52">
        <v>0.001182022</v>
      </c>
      <c r="F35" s="52">
        <v>0.0001014666</v>
      </c>
      <c r="G35" s="52">
        <v>-0.0007615138</v>
      </c>
    </row>
    <row r="36" spans="1:6" ht="12.75">
      <c r="A36" t="s">
        <v>44</v>
      </c>
      <c r="B36" s="52">
        <v>22.26563</v>
      </c>
      <c r="C36" s="52">
        <v>22.25952</v>
      </c>
      <c r="D36" s="52">
        <v>22.26563</v>
      </c>
      <c r="E36" s="52">
        <v>22.25952</v>
      </c>
      <c r="F36" s="52">
        <v>22.26563</v>
      </c>
    </row>
    <row r="37" spans="1:6" ht="12.75">
      <c r="A37" t="s">
        <v>45</v>
      </c>
      <c r="B37" s="52">
        <v>-0.2024333</v>
      </c>
      <c r="C37" s="52">
        <v>-0.2716065</v>
      </c>
      <c r="D37" s="52">
        <v>-0.306193</v>
      </c>
      <c r="E37" s="52">
        <v>-0.3275553</v>
      </c>
      <c r="F37" s="52">
        <v>-0.3458659</v>
      </c>
    </row>
    <row r="38" spans="1:7" ht="12.75">
      <c r="A38" t="s">
        <v>54</v>
      </c>
      <c r="B38" s="52">
        <v>0.0001196488</v>
      </c>
      <c r="C38" s="52">
        <v>-0.0001085341</v>
      </c>
      <c r="D38" s="52">
        <v>0</v>
      </c>
      <c r="E38" s="52">
        <v>-0.0001009734</v>
      </c>
      <c r="F38" s="52">
        <v>0.0002650876</v>
      </c>
      <c r="G38" s="52">
        <v>2.364943E-05</v>
      </c>
    </row>
    <row r="39" spans="1:7" ht="12.75">
      <c r="A39" t="s">
        <v>55</v>
      </c>
      <c r="B39" s="52">
        <v>0.0002059884</v>
      </c>
      <c r="C39" s="52">
        <v>-0.0001907462</v>
      </c>
      <c r="D39" s="52">
        <v>0</v>
      </c>
      <c r="E39" s="52">
        <v>-7.172343E-05</v>
      </c>
      <c r="F39" s="52">
        <v>0.0002575739</v>
      </c>
      <c r="G39" s="52">
        <v>0.0006313181</v>
      </c>
    </row>
    <row r="40" spans="2:5" ht="12.75">
      <c r="B40" t="s">
        <v>46</v>
      </c>
      <c r="C40">
        <v>-0.003751</v>
      </c>
      <c r="D40" t="s">
        <v>47</v>
      </c>
      <c r="E40">
        <v>3.115594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0.00011964874846989269</v>
      </c>
      <c r="C50">
        <f>-0.017/(C7*C7+C22*C22)*(C21*C22+C6*C7)</f>
        <v>-0.00010853410215563206</v>
      </c>
      <c r="D50">
        <f>-0.017/(D7*D7+D22*D22)*(D21*D22+D6*D7)</f>
        <v>-8.268914314753997E-06</v>
      </c>
      <c r="E50">
        <f>-0.017/(E7*E7+E22*E22)*(E21*E22+E6*E7)</f>
        <v>-0.00010097339343479911</v>
      </c>
      <c r="F50">
        <f>-0.017/(F7*F7+F22*F22)*(F21*F22+F6*F7)</f>
        <v>0.00026508762547659034</v>
      </c>
      <c r="G50">
        <f>(B50*B$4+C50*C$4+D50*D$4+E50*E$4+F50*F$4)/SUM(B$4:F$4)</f>
        <v>2.6463878600360567E-07</v>
      </c>
    </row>
    <row r="51" spans="1:7" ht="12.75">
      <c r="A51" t="s">
        <v>58</v>
      </c>
      <c r="B51">
        <f>-0.017/(B7*B7+B22*B22)*(B21*B7-B6*B22)</f>
        <v>0.00020598835281209597</v>
      </c>
      <c r="C51">
        <f>-0.017/(C7*C7+C22*C22)*(C21*C7-C6*C22)</f>
        <v>-0.00019074627758904433</v>
      </c>
      <c r="D51">
        <f>-0.017/(D7*D7+D22*D22)*(D21*D7-D6*D22)</f>
        <v>-4.891215363809902E-06</v>
      </c>
      <c r="E51">
        <f>-0.017/(E7*E7+E22*E22)*(E21*E7-E6*E22)</f>
        <v>-7.1723437587083E-05</v>
      </c>
      <c r="F51">
        <f>-0.017/(F7*F7+F22*F22)*(F21*F7-F6*F22)</f>
        <v>0.0002575739524664063</v>
      </c>
      <c r="G51">
        <f>(B51*B$4+C51*C$4+D51*D$4+E51*E$4+F51*F$4)/SUM(B$4:F$4)</f>
        <v>-2.2128008538028833E-07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9999.989108595215</v>
      </c>
      <c r="C62">
        <f>C7+(2/0.017)*(C8*C50-C23*C51)</f>
        <v>9999.996945702618</v>
      </c>
      <c r="D62">
        <f>D7+(2/0.017)*(D8*D50-D23*D51)</f>
        <v>9999.999610884057</v>
      </c>
      <c r="E62">
        <f>E7+(2/0.017)*(E8*E50-E23*E51)</f>
        <v>10000.000580931921</v>
      </c>
      <c r="F62">
        <f>F7+(2/0.017)*(F8*F50-F23*F51)</f>
        <v>9999.658347475972</v>
      </c>
    </row>
    <row r="63" spans="1:6" ht="12.75">
      <c r="A63" t="s">
        <v>66</v>
      </c>
      <c r="B63">
        <f>B8+(3/0.017)*(B9*B50-B24*B51)</f>
        <v>0.03735171116612124</v>
      </c>
      <c r="C63">
        <f>C8+(3/0.017)*(C9*C50-C24*C51)</f>
        <v>0.3431586689518941</v>
      </c>
      <c r="D63">
        <f>D8+(3/0.017)*(D9*D50-D24*D51)</f>
        <v>1.2661153441219535</v>
      </c>
      <c r="E63">
        <f>E8+(3/0.017)*(E9*E50-E24*E51)</f>
        <v>2.041162724016932</v>
      </c>
      <c r="F63">
        <f>F8+(3/0.017)*(F9*F50-F24*F51)</f>
        <v>-3.691715548176272</v>
      </c>
    </row>
    <row r="64" spans="1:6" ht="12.75">
      <c r="A64" t="s">
        <v>67</v>
      </c>
      <c r="B64">
        <f>B9+(4/0.017)*(B10*B50-B25*B51)</f>
        <v>-0.3796257052087596</v>
      </c>
      <c r="C64">
        <f>C9+(4/0.017)*(C10*C50-C25*C51)</f>
        <v>-0.26128478914565223</v>
      </c>
      <c r="D64">
        <f>D9+(4/0.017)*(D10*D50-D25*D51)</f>
        <v>-0.20815497881565043</v>
      </c>
      <c r="E64">
        <f>E9+(4/0.017)*(E10*E50-E25*E51)</f>
        <v>-0.11650565872042676</v>
      </c>
      <c r="F64">
        <f>F9+(4/0.017)*(F10*F50-F25*F51)</f>
        <v>-1.204211173341699</v>
      </c>
    </row>
    <row r="65" spans="1:6" ht="12.75">
      <c r="A65" t="s">
        <v>68</v>
      </c>
      <c r="B65">
        <f>B10+(5/0.017)*(B11*B50-B26*B51)</f>
        <v>-0.720940647749208</v>
      </c>
      <c r="C65">
        <f>C10+(5/0.017)*(C11*C50-C26*C51)</f>
        <v>-0.9136293899151582</v>
      </c>
      <c r="D65">
        <f>D10+(5/0.017)*(D11*D50-D26*D51)</f>
        <v>-1.364355169430725</v>
      </c>
      <c r="E65">
        <f>E10+(5/0.017)*(E11*E50-E26*E51)</f>
        <v>-1.158714682537152</v>
      </c>
      <c r="F65">
        <f>F10+(5/0.017)*(F11*F50-F26*F51)</f>
        <v>-0.5661578315615329</v>
      </c>
    </row>
    <row r="66" spans="1:6" ht="12.75">
      <c r="A66" t="s">
        <v>69</v>
      </c>
      <c r="B66">
        <f>B11+(6/0.017)*(B12*B50-B27*B51)</f>
        <v>4.997483804368771</v>
      </c>
      <c r="C66">
        <f>C11+(6/0.017)*(C12*C50-C27*C51)</f>
        <v>4.597241739192597</v>
      </c>
      <c r="D66">
        <f>D11+(6/0.017)*(D12*D50-D27*D51)</f>
        <v>4.350993880342484</v>
      </c>
      <c r="E66">
        <f>E11+(6/0.017)*(E12*E50-E27*E51)</f>
        <v>4.3053206479683945</v>
      </c>
      <c r="F66">
        <f>F11+(6/0.017)*(F12*F50-F27*F51)</f>
        <v>14.642346546177405</v>
      </c>
    </row>
    <row r="67" spans="1:6" ht="12.75">
      <c r="A67" t="s">
        <v>70</v>
      </c>
      <c r="B67">
        <f>B12+(7/0.017)*(B13*B50-B28*B51)</f>
        <v>0.3053339086339187</v>
      </c>
      <c r="C67">
        <f>C12+(7/0.017)*(C13*C50-C28*C51)</f>
        <v>-0.30571600170629043</v>
      </c>
      <c r="D67">
        <f>D12+(7/0.017)*(D13*D50-D28*D51)</f>
        <v>-0.5168134969169452</v>
      </c>
      <c r="E67">
        <f>E12+(7/0.017)*(E13*E50-E28*E51)</f>
        <v>-0.19888943357834163</v>
      </c>
      <c r="F67">
        <f>F12+(7/0.017)*(F13*F50-F28*F51)</f>
        <v>0.012641584782200493</v>
      </c>
    </row>
    <row r="68" spans="1:6" ht="12.75">
      <c r="A68" t="s">
        <v>71</v>
      </c>
      <c r="B68">
        <f>B13+(8/0.017)*(B14*B50-B29*B51)</f>
        <v>0.02393935163187451</v>
      </c>
      <c r="C68">
        <f>C13+(8/0.017)*(C14*C50-C29*C51)</f>
        <v>-0.06092584305357311</v>
      </c>
      <c r="D68">
        <f>D13+(8/0.017)*(D14*D50-D29*D51)</f>
        <v>-0.25841346318321134</v>
      </c>
      <c r="E68">
        <f>E13+(8/0.017)*(E14*E50-E29*E51)</f>
        <v>-0.1563373072554241</v>
      </c>
      <c r="F68">
        <f>F13+(8/0.017)*(F14*F50-F29*F51)</f>
        <v>-0.12266277057331859</v>
      </c>
    </row>
    <row r="69" spans="1:6" ht="12.75">
      <c r="A69" t="s">
        <v>72</v>
      </c>
      <c r="B69">
        <f>B14+(9/0.017)*(B15*B50-B30*B51)</f>
        <v>-0.05340498788282978</v>
      </c>
      <c r="C69">
        <f>C14+(9/0.017)*(C15*C50-C30*C51)</f>
        <v>-0.03489982614971393</v>
      </c>
      <c r="D69">
        <f>D14+(9/0.017)*(D15*D50-D30*D51)</f>
        <v>-0.1170108458052816</v>
      </c>
      <c r="E69">
        <f>E14+(9/0.017)*(E15*E50-E30*E51)</f>
        <v>-0.049310853962726</v>
      </c>
      <c r="F69">
        <f>F14+(9/0.017)*(F15*F50-F30*F51)</f>
        <v>0.023002884385578445</v>
      </c>
    </row>
    <row r="70" spans="1:6" ht="12.75">
      <c r="A70" t="s">
        <v>73</v>
      </c>
      <c r="B70">
        <f>B15+(10/0.017)*(B16*B50-B31*B51)</f>
        <v>-0.21768691474116628</v>
      </c>
      <c r="C70">
        <f>C15+(10/0.017)*(C16*C50-C31*C51)</f>
        <v>0.07024491762079982</v>
      </c>
      <c r="D70">
        <f>D15+(10/0.017)*(D16*D50-D31*D51)</f>
        <v>0.059442989340629575</v>
      </c>
      <c r="E70">
        <f>E15+(10/0.017)*(E16*E50-E31*E51)</f>
        <v>0.06233921248906831</v>
      </c>
      <c r="F70">
        <f>F15+(10/0.017)*(F16*F50-F31*F51)</f>
        <v>-0.3060040668057219</v>
      </c>
    </row>
    <row r="71" spans="1:6" ht="12.75">
      <c r="A71" t="s">
        <v>74</v>
      </c>
      <c r="B71">
        <f>B16+(11/0.017)*(B17*B50-B32*B51)</f>
        <v>0.022182835924040148</v>
      </c>
      <c r="C71">
        <f>C16+(11/0.017)*(C17*C50-C32*C51)</f>
        <v>-0.03995925684284085</v>
      </c>
      <c r="D71">
        <f>D16+(11/0.017)*(D17*D50-D32*D51)</f>
        <v>-0.02904911611692457</v>
      </c>
      <c r="E71">
        <f>E16+(11/0.017)*(E17*E50-E32*E51)</f>
        <v>-0.015453379898133515</v>
      </c>
      <c r="F71">
        <f>F16+(11/0.017)*(F17*F50-F32*F51)</f>
        <v>-0.002196367497572363</v>
      </c>
    </row>
    <row r="72" spans="1:6" ht="12.75">
      <c r="A72" t="s">
        <v>75</v>
      </c>
      <c r="B72">
        <f>B17+(12/0.017)*(B18*B50-B33*B51)</f>
        <v>-0.030075522587023285</v>
      </c>
      <c r="C72">
        <f>C17+(12/0.017)*(C18*C50-C33*C51)</f>
        <v>-0.01561710014249314</v>
      </c>
      <c r="D72">
        <f>D17+(12/0.017)*(D18*D50-D33*D51)</f>
        <v>-0.013660897318806611</v>
      </c>
      <c r="E72">
        <f>E17+(12/0.017)*(E18*E50-E33*E51)</f>
        <v>-0.0010994452207921351</v>
      </c>
      <c r="F72">
        <f>F17+(12/0.017)*(F18*F50-F33*F51)</f>
        <v>-0.03024465842356623</v>
      </c>
    </row>
    <row r="73" spans="1:6" ht="12.75">
      <c r="A73" t="s">
        <v>76</v>
      </c>
      <c r="B73">
        <f>B18+(13/0.017)*(B19*B50-B34*B51)</f>
        <v>-0.0006996458271070968</v>
      </c>
      <c r="C73">
        <f>C18+(13/0.017)*(C19*C50-C34*C51)</f>
        <v>0.030550667554134183</v>
      </c>
      <c r="D73">
        <f>D18+(13/0.017)*(D19*D50-D34*D51)</f>
        <v>0.026234715503234127</v>
      </c>
      <c r="E73">
        <f>E18+(13/0.017)*(E19*E50-E34*E51)</f>
        <v>0.015482457703124756</v>
      </c>
      <c r="F73">
        <f>F18+(13/0.017)*(F19*F50-F34*F51)</f>
        <v>-0.008111204016253187</v>
      </c>
    </row>
    <row r="74" spans="1:6" ht="12.75">
      <c r="A74" t="s">
        <v>77</v>
      </c>
      <c r="B74">
        <f>B19+(14/0.017)*(B20*B50-B35*B51)</f>
        <v>-0.20083977557034013</v>
      </c>
      <c r="C74">
        <f>C19+(14/0.017)*(C20*C50-C35*C51)</f>
        <v>-0.18553021810593073</v>
      </c>
      <c r="D74">
        <f>D19+(14/0.017)*(D20*D50-D35*D51)</f>
        <v>-0.18199232345433286</v>
      </c>
      <c r="E74">
        <f>E19+(14/0.017)*(E20*E50-E35*E51)</f>
        <v>-0.18409147062360712</v>
      </c>
      <c r="F74">
        <f>F19+(14/0.017)*(F20*F50-F35*F51)</f>
        <v>-0.1380399710460886</v>
      </c>
    </row>
    <row r="75" spans="1:6" ht="12.75">
      <c r="A75" t="s">
        <v>78</v>
      </c>
      <c r="B75" s="52">
        <f>B20</f>
        <v>0.00139303</v>
      </c>
      <c r="C75" s="52">
        <f>C20</f>
        <v>0.004087136</v>
      </c>
      <c r="D75" s="52">
        <f>D20</f>
        <v>0.01041869</v>
      </c>
      <c r="E75" s="52">
        <f>E20</f>
        <v>0.01019894</v>
      </c>
      <c r="F75" s="52">
        <f>F20</f>
        <v>0.0009676812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12.367029400950335</v>
      </c>
      <c r="C82">
        <f>C22+(2/0.017)*(C8*C51+C23*C50)</f>
        <v>-13.586438386611736</v>
      </c>
      <c r="D82">
        <f>D22+(2/0.017)*(D8*D51+D23*D50)</f>
        <v>-8.134252610734848</v>
      </c>
      <c r="E82">
        <f>E22+(2/0.017)*(E8*E51+E23*E50)</f>
        <v>-7.654232129709322</v>
      </c>
      <c r="F82">
        <f>F22+(2/0.017)*(F8*F51+F23*F50)</f>
        <v>40.8768099125113</v>
      </c>
    </row>
    <row r="83" spans="1:6" ht="12.75">
      <c r="A83" t="s">
        <v>81</v>
      </c>
      <c r="B83">
        <f>B23+(3/0.017)*(B9*B51+B24*B50)</f>
        <v>0.4937150375536367</v>
      </c>
      <c r="C83">
        <f>C23+(3/0.017)*(C9*C51+C24*C50)</f>
        <v>0.03785944058960542</v>
      </c>
      <c r="D83">
        <f>D23+(3/0.017)*(D9*D51+D24*D50)</f>
        <v>1.4643481805424263</v>
      </c>
      <c r="E83">
        <f>E23+(3/0.017)*(E9*E51+E24*E50)</f>
        <v>2.870470958019534</v>
      </c>
      <c r="F83">
        <f>F23+(3/0.017)*(F9*F51+F24*F50)</f>
        <v>7.373799271990436</v>
      </c>
    </row>
    <row r="84" spans="1:6" ht="12.75">
      <c r="A84" t="s">
        <v>82</v>
      </c>
      <c r="B84">
        <f>B24+(4/0.017)*(B10*B51+B25*B50)</f>
        <v>0.6976792082932525</v>
      </c>
      <c r="C84">
        <f>C24+(4/0.017)*(C10*C51+C25*C50)</f>
        <v>0.7594200325874699</v>
      </c>
      <c r="D84">
        <f>D24+(4/0.017)*(D10*D51+D25*D50)</f>
        <v>-0.1528882942031713</v>
      </c>
      <c r="E84">
        <f>E24+(4/0.017)*(E10*E51+E25*E50)</f>
        <v>1.94339503647436</v>
      </c>
      <c r="F84">
        <f>F24+(4/0.017)*(F10*F51+F25*F50)</f>
        <v>-1.335289560220994</v>
      </c>
    </row>
    <row r="85" spans="1:6" ht="12.75">
      <c r="A85" t="s">
        <v>83</v>
      </c>
      <c r="B85">
        <f>B25+(5/0.017)*(B11*B51+B26*B50)</f>
        <v>1.2550746473292955</v>
      </c>
      <c r="C85">
        <f>C25+(5/0.017)*(C11*C51+C26*C50)</f>
        <v>0.7777169697923095</v>
      </c>
      <c r="D85">
        <f>D25+(5/0.017)*(D11*D51+D26*D50)</f>
        <v>0.6083605638329307</v>
      </c>
      <c r="E85">
        <f>E25+(5/0.017)*(E11*E51+E26*E50)</f>
        <v>1.389683228605159</v>
      </c>
      <c r="F85">
        <f>F25+(5/0.017)*(F11*F51+F26*F50)</f>
        <v>-0.6721168609401609</v>
      </c>
    </row>
    <row r="86" spans="1:6" ht="12.75">
      <c r="A86" t="s">
        <v>84</v>
      </c>
      <c r="B86">
        <f>B26+(6/0.017)*(B12*B51+B27*B50)</f>
        <v>0.9401004486128001</v>
      </c>
      <c r="C86">
        <f>C26+(6/0.017)*(C12*C51+C27*C50)</f>
        <v>0.34828772653079476</v>
      </c>
      <c r="D86">
        <f>D26+(6/0.017)*(D12*D51+D27*D50)</f>
        <v>0.32746771107080597</v>
      </c>
      <c r="E86">
        <f>E26+(6/0.017)*(E12*E51+E27*E50)</f>
        <v>0.11304526704980111</v>
      </c>
      <c r="F86">
        <f>F26+(6/0.017)*(F12*F51+F27*F50)</f>
        <v>3.5626357120809415</v>
      </c>
    </row>
    <row r="87" spans="1:6" ht="12.75">
      <c r="A87" t="s">
        <v>85</v>
      </c>
      <c r="B87">
        <f>B27+(7/0.017)*(B13*B51+B28*B50)</f>
        <v>0.11772167162868342</v>
      </c>
      <c r="C87">
        <f>C27+(7/0.017)*(C13*C51+C28*C50)</f>
        <v>-0.1763849660173744</v>
      </c>
      <c r="D87">
        <f>D27+(7/0.017)*(D13*D51+D28*D50)</f>
        <v>0.014047561327892779</v>
      </c>
      <c r="E87">
        <f>E27+(7/0.017)*(E13*E51+E28*E50)</f>
        <v>0.07102289240076079</v>
      </c>
      <c r="F87">
        <f>F27+(7/0.017)*(F13*F51+F28*F50)</f>
        <v>0.221640155983752</v>
      </c>
    </row>
    <row r="88" spans="1:6" ht="12.75">
      <c r="A88" t="s">
        <v>86</v>
      </c>
      <c r="B88">
        <f>B28+(8/0.017)*(B14*B51+B29*B50)</f>
        <v>-0.14623324135768898</v>
      </c>
      <c r="C88">
        <f>C28+(8/0.017)*(C14*C51+C29*C50)</f>
        <v>-0.0598793300133809</v>
      </c>
      <c r="D88">
        <f>D28+(8/0.017)*(D14*D51+D29*D50)</f>
        <v>-0.028182619852549346</v>
      </c>
      <c r="E88">
        <f>E28+(8/0.017)*(E14*E51+E29*E50)</f>
        <v>0.11342298933109154</v>
      </c>
      <c r="F88">
        <f>F28+(8/0.017)*(F14*F51+F29*F50)</f>
        <v>-0.20423165351138997</v>
      </c>
    </row>
    <row r="89" spans="1:6" ht="12.75">
      <c r="A89" t="s">
        <v>87</v>
      </c>
      <c r="B89">
        <f>B29+(9/0.017)*(B15*B51+B30*B50)</f>
        <v>-0.010086447091599612</v>
      </c>
      <c r="C89">
        <f>C29+(9/0.017)*(C15*C51+C30*C50)</f>
        <v>0.14763356854395093</v>
      </c>
      <c r="D89">
        <f>D29+(9/0.017)*(D15*D51+D30*D50)</f>
        <v>0.043838161601226146</v>
      </c>
      <c r="E89">
        <f>E29+(9/0.017)*(E15*E51+E30*E50)</f>
        <v>0.014677927509944289</v>
      </c>
      <c r="F89">
        <f>F29+(9/0.017)*(F15*F51+F30*F50)</f>
        <v>0.0026240610050499436</v>
      </c>
    </row>
    <row r="90" spans="1:6" ht="12.75">
      <c r="A90" t="s">
        <v>88</v>
      </c>
      <c r="B90">
        <f>B30+(10/0.017)*(B16*B51+B31*B50)</f>
        <v>0.14369729056346708</v>
      </c>
      <c r="C90">
        <f>C30+(10/0.017)*(C16*C51+C31*C50)</f>
        <v>0.15353767428740636</v>
      </c>
      <c r="D90">
        <f>D30+(10/0.017)*(D16*D51+D31*D50)</f>
        <v>0.11285180692625132</v>
      </c>
      <c r="E90">
        <f>E30+(10/0.017)*(E16*E51+E31*E50)</f>
        <v>-0.03164696408921789</v>
      </c>
      <c r="F90">
        <f>F30+(10/0.017)*(F16*F51+F31*F50)</f>
        <v>0.3619017583910765</v>
      </c>
    </row>
    <row r="91" spans="1:6" ht="12.75">
      <c r="A91" t="s">
        <v>89</v>
      </c>
      <c r="B91">
        <f>B31+(11/0.017)*(B17*B51+B32*B50)</f>
        <v>-0.009904222619421308</v>
      </c>
      <c r="C91">
        <f>C31+(11/0.017)*(C17*C51+C32*C50)</f>
        <v>-0.02313817662087003</v>
      </c>
      <c r="D91">
        <f>D31+(11/0.017)*(D17*D51+D32*D50)</f>
        <v>-0.01805073625780891</v>
      </c>
      <c r="E91">
        <f>E31+(11/0.017)*(E17*E51+E32*E50)</f>
        <v>-0.04529173051746773</v>
      </c>
      <c r="F91">
        <f>F31+(11/0.017)*(F17*F51+F32*F50)</f>
        <v>-0.01724068112705938</v>
      </c>
    </row>
    <row r="92" spans="1:6" ht="12.75">
      <c r="A92" t="s">
        <v>90</v>
      </c>
      <c r="B92">
        <f>B32+(12/0.017)*(B18*B51+B33*B50)</f>
        <v>-0.005692908143653445</v>
      </c>
      <c r="C92">
        <f>C32+(12/0.017)*(C18*C51+C33*C50)</f>
        <v>0.00801367891716059</v>
      </c>
      <c r="D92">
        <f>D32+(12/0.017)*(D18*D51+D33*D50)</f>
        <v>0.011103529897324904</v>
      </c>
      <c r="E92">
        <f>E32+(12/0.017)*(E18*E51+E33*E50)</f>
        <v>0.011221430346513026</v>
      </c>
      <c r="F92">
        <f>F32+(12/0.017)*(F18*F51+F33*F50)</f>
        <v>0.010771763044079678</v>
      </c>
    </row>
    <row r="93" spans="1:6" ht="12.75">
      <c r="A93" t="s">
        <v>91</v>
      </c>
      <c r="B93">
        <f>B33+(13/0.017)*(B19*B51+B34*B50)</f>
        <v>0.06503947026354083</v>
      </c>
      <c r="C93">
        <f>C33+(13/0.017)*(C19*C51+C34*C50)</f>
        <v>0.06830006114634538</v>
      </c>
      <c r="D93">
        <f>D33+(13/0.017)*(D19*D51+D34*D50)</f>
        <v>0.06204270225979711</v>
      </c>
      <c r="E93">
        <f>E33+(13/0.017)*(E19*E51+E34*E50)</f>
        <v>0.052338854785526606</v>
      </c>
      <c r="F93">
        <f>F33+(13/0.017)*(F19*F51+F34*F50)</f>
        <v>0.03704351743484348</v>
      </c>
    </row>
    <row r="94" spans="1:6" ht="12.75">
      <c r="A94" t="s">
        <v>92</v>
      </c>
      <c r="B94">
        <f>B34+(14/0.017)*(B20*B51+B35*B50)</f>
        <v>0.012036652304056752</v>
      </c>
      <c r="C94">
        <f>C34+(14/0.017)*(C20*C51+C35*C50)</f>
        <v>0.013608660871473197</v>
      </c>
      <c r="D94">
        <f>D34+(14/0.017)*(D20*D51+D35*D50)</f>
        <v>0.00700270673257907</v>
      </c>
      <c r="E94">
        <f>E34+(14/0.017)*(E20*E51+E35*E50)</f>
        <v>-0.002597414783881523</v>
      </c>
      <c r="F94">
        <f>F34+(14/0.017)*(F20*F51+F35*F50)</f>
        <v>-0.019872774814083023</v>
      </c>
    </row>
    <row r="95" spans="1:6" ht="12.75">
      <c r="A95" t="s">
        <v>93</v>
      </c>
      <c r="B95" s="52">
        <f>B35</f>
        <v>-0.0025122</v>
      </c>
      <c r="C95" s="52">
        <f>C35</f>
        <v>-4.39615E-05</v>
      </c>
      <c r="D95" s="52">
        <f>D35</f>
        <v>-0.002848856</v>
      </c>
      <c r="E95" s="52">
        <f>E35</f>
        <v>0.001182022</v>
      </c>
      <c r="F95" s="52">
        <f>F35</f>
        <v>0.0001014666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0.03735175184742612</v>
      </c>
      <c r="C103">
        <f>C63*10000/C62</f>
        <v>0.3431587737627885</v>
      </c>
      <c r="D103">
        <f>D63*10000/D62</f>
        <v>1.2661153933885219</v>
      </c>
      <c r="E103">
        <f>E63*10000/E62</f>
        <v>2.041162605439281</v>
      </c>
      <c r="F103">
        <f>F63*10000/F62</f>
        <v>-3.69184168087913</v>
      </c>
      <c r="G103">
        <f>AVERAGE(C103:E103)</f>
        <v>1.2168122575301972</v>
      </c>
      <c r="H103">
        <f>STDEV(C103:E103)</f>
        <v>0.8500749099350657</v>
      </c>
      <c r="I103">
        <f>(B103*B4+C103*C4+D103*D4+E103*E4+F103*F4)/SUM(B4:F4)</f>
        <v>0.39064454373848123</v>
      </c>
      <c r="K103">
        <f>(LN(H103)+LN(H123))/2-LN(K114*K115^3)</f>
        <v>-3.785735730234505</v>
      </c>
    </row>
    <row r="104" spans="1:11" ht="12.75">
      <c r="A104" t="s">
        <v>67</v>
      </c>
      <c r="B104">
        <f>B64*10000/B62</f>
        <v>-0.3796261186749322</v>
      </c>
      <c r="C104">
        <f>C64*10000/C62</f>
        <v>-0.26128486894982134</v>
      </c>
      <c r="D104">
        <f>D64*10000/D62</f>
        <v>-0.20815498691529283</v>
      </c>
      <c r="E104">
        <f>E64*10000/E62</f>
        <v>-0.11650565195224154</v>
      </c>
      <c r="F104">
        <f>F64*10000/F62</f>
        <v>-1.2042523169260633</v>
      </c>
      <c r="G104">
        <f>AVERAGE(C104:E104)</f>
        <v>-0.19531516927245188</v>
      </c>
      <c r="H104">
        <f>STDEV(C104:E104)</f>
        <v>0.07323865855157473</v>
      </c>
      <c r="I104">
        <f>(B104*B4+C104*C4+D104*D4+E104*E4+F104*F4)/SUM(B4:F4)</f>
        <v>-0.3567253217476076</v>
      </c>
      <c r="K104">
        <f>(LN(H104)+LN(H124))/2-LN(K114*K115^4)</f>
        <v>-4.56934861659055</v>
      </c>
    </row>
    <row r="105" spans="1:11" ht="12.75">
      <c r="A105" t="s">
        <v>68</v>
      </c>
      <c r="B105">
        <f>B65*10000/B62</f>
        <v>-0.7209414329557052</v>
      </c>
      <c r="C105">
        <f>C65*10000/C62</f>
        <v>-0.9136296689648288</v>
      </c>
      <c r="D105">
        <f>D65*10000/D62</f>
        <v>-1.364355222519962</v>
      </c>
      <c r="E105">
        <f>E65*10000/E62</f>
        <v>-1.158714615223721</v>
      </c>
      <c r="F105">
        <f>F65*10000/F62</f>
        <v>-0.5661771751476264</v>
      </c>
      <c r="G105">
        <f>AVERAGE(C105:E105)</f>
        <v>-1.1455665022361707</v>
      </c>
      <c r="H105">
        <f>STDEV(C105:E105)</f>
        <v>0.22565025108172443</v>
      </c>
      <c r="I105">
        <f>(B105*B4+C105*C4+D105*D4+E105*E4+F105*F4)/SUM(B4:F4)</f>
        <v>-1.0068426215022517</v>
      </c>
      <c r="K105">
        <f>(LN(H105)+LN(H125))/2-LN(K114*K115^5)</f>
        <v>-3.884860040966258</v>
      </c>
    </row>
    <row r="106" spans="1:11" ht="12.75">
      <c r="A106" t="s">
        <v>69</v>
      </c>
      <c r="B106">
        <f>B66*10000/B62</f>
        <v>4.997489247336601</v>
      </c>
      <c r="C106">
        <f>C66*10000/C62</f>
        <v>4.597243143327367</v>
      </c>
      <c r="D106">
        <f>D66*10000/D62</f>
        <v>4.3509940496466</v>
      </c>
      <c r="E106">
        <f>E66*10000/E62</f>
        <v>4.30532039785859</v>
      </c>
      <c r="F106">
        <f>F66*10000/F62</f>
        <v>14.642846822735</v>
      </c>
      <c r="G106">
        <f>AVERAGE(C106:E106)</f>
        <v>4.417852530277519</v>
      </c>
      <c r="H106">
        <f>STDEV(C106:E106)</f>
        <v>0.15702631835049205</v>
      </c>
      <c r="I106">
        <f>(B106*B4+C106*C4+D106*D4+E106*E4+F106*F4)/SUM(B4:F4)</f>
        <v>5.867663213380159</v>
      </c>
      <c r="K106">
        <f>(LN(H106)+LN(H126))/2-LN(K114*K115^6)</f>
        <v>-4.049532976715522</v>
      </c>
    </row>
    <row r="107" spans="1:11" ht="12.75">
      <c r="A107" t="s">
        <v>70</v>
      </c>
      <c r="B107">
        <f>B67*10000/B62</f>
        <v>0.3053342411858002</v>
      </c>
      <c r="C107">
        <f>C67*10000/C62</f>
        <v>-0.30571609508107733</v>
      </c>
      <c r="D107">
        <f>D67*10000/D62</f>
        <v>-0.5168135170269831</v>
      </c>
      <c r="E107">
        <f>E67*10000/E62</f>
        <v>-0.19888942202422022</v>
      </c>
      <c r="F107">
        <f>F67*10000/F62</f>
        <v>0.012642016699891925</v>
      </c>
      <c r="G107">
        <f>AVERAGE(C107:E107)</f>
        <v>-0.34047301137742686</v>
      </c>
      <c r="H107">
        <f>STDEV(C107:E107)</f>
        <v>0.16178678860974724</v>
      </c>
      <c r="I107">
        <f>(B107*B4+C107*C4+D107*D4+E107*E4+F107*F4)/SUM(B4:F4)</f>
        <v>-0.20008441397613907</v>
      </c>
      <c r="K107">
        <f>(LN(H107)+LN(H127))/2-LN(K114*K115^7)</f>
        <v>-3.445826065247509</v>
      </c>
    </row>
    <row r="108" spans="1:9" ht="12.75">
      <c r="A108" t="s">
        <v>71</v>
      </c>
      <c r="B108">
        <f>B68*10000/B62</f>
        <v>0.0239393777052198</v>
      </c>
      <c r="C108">
        <f>C68*10000/C62</f>
        <v>-0.06092586166214309</v>
      </c>
      <c r="D108">
        <f>D68*10000/D62</f>
        <v>-0.25841347323849156</v>
      </c>
      <c r="E108">
        <f>E68*10000/E62</f>
        <v>-0.15633729817329142</v>
      </c>
      <c r="F108">
        <f>F68*10000/F62</f>
        <v>-0.12266696152102044</v>
      </c>
      <c r="G108">
        <f>AVERAGE(C108:E108)</f>
        <v>-0.1585588776913087</v>
      </c>
      <c r="H108">
        <f>STDEV(C108:E108)</f>
        <v>0.09876254726969548</v>
      </c>
      <c r="I108">
        <f>(B108*B4+C108*C4+D108*D4+E108*E4+F108*F4)/SUM(B4:F4)</f>
        <v>-0.12741206309300343</v>
      </c>
    </row>
    <row r="109" spans="1:9" ht="12.75">
      <c r="A109" t="s">
        <v>72</v>
      </c>
      <c r="B109">
        <f>B69*10000/B62</f>
        <v>-0.053405046048427184</v>
      </c>
      <c r="C109">
        <f>C69*10000/C62</f>
        <v>-0.03489983680916195</v>
      </c>
      <c r="D109">
        <f>D69*10000/D62</f>
        <v>-0.11701085035836033</v>
      </c>
      <c r="E109">
        <f>E69*10000/E62</f>
        <v>-0.04931085109810125</v>
      </c>
      <c r="F109">
        <f>F69*10000/F62</f>
        <v>0.023003670311780838</v>
      </c>
      <c r="G109">
        <f>AVERAGE(C109:E109)</f>
        <v>-0.06707384608854117</v>
      </c>
      <c r="H109">
        <f>STDEV(C109:E109)</f>
        <v>0.04384287433314514</v>
      </c>
      <c r="I109">
        <f>(B109*B4+C109*C4+D109*D4+E109*E4+F109*F4)/SUM(B4:F4)</f>
        <v>-0.05306198261846188</v>
      </c>
    </row>
    <row r="110" spans="1:11" ht="12.75">
      <c r="A110" t="s">
        <v>73</v>
      </c>
      <c r="B110">
        <f>B70*10000/B62</f>
        <v>-0.21768715183305498</v>
      </c>
      <c r="C110">
        <f>C70*10000/C62</f>
        <v>0.07024493907569317</v>
      </c>
      <c r="D110">
        <f>D70*10000/D62</f>
        <v>0.05944299165365115</v>
      </c>
      <c r="E110">
        <f>E70*10000/E62</f>
        <v>0.06233920886758468</v>
      </c>
      <c r="F110">
        <f>F70*10000/F62</f>
        <v>-0.3060145218691005</v>
      </c>
      <c r="G110">
        <f>AVERAGE(C110:E110)</f>
        <v>0.06400904653230967</v>
      </c>
      <c r="H110">
        <f>STDEV(C110:E110)</f>
        <v>0.0055912239623395745</v>
      </c>
      <c r="I110">
        <f>(B110*B4+C110*C4+D110*D4+E110*E4+F110*F4)/SUM(B4:F4)</f>
        <v>-0.026083448349956545</v>
      </c>
      <c r="K110">
        <f>EXP(AVERAGE(K103:K107))</f>
        <v>0.01931138064852446</v>
      </c>
    </row>
    <row r="111" spans="1:9" ht="12.75">
      <c r="A111" t="s">
        <v>74</v>
      </c>
      <c r="B111">
        <f>B71*10000/B62</f>
        <v>0.022182860084290996</v>
      </c>
      <c r="C111">
        <f>C71*10000/C62</f>
        <v>-0.03995926904758994</v>
      </c>
      <c r="D111">
        <f>D71*10000/D62</f>
        <v>-0.029049117247272035</v>
      </c>
      <c r="E111">
        <f>E71*10000/E62</f>
        <v>-0.015453379000397399</v>
      </c>
      <c r="F111">
        <f>F71*10000/F62</f>
        <v>-0.0021964425395861165</v>
      </c>
      <c r="G111">
        <f>AVERAGE(C111:E111)</f>
        <v>-0.028153921765086454</v>
      </c>
      <c r="H111">
        <f>STDEV(C111:E111)</f>
        <v>0.012277446516469412</v>
      </c>
      <c r="I111">
        <f>(B111*B4+C111*C4+D111*D4+E111*E4+F111*F4)/SUM(B4:F4)</f>
        <v>-0.017422529643404076</v>
      </c>
    </row>
    <row r="112" spans="1:9" ht="12.75">
      <c r="A112" t="s">
        <v>75</v>
      </c>
      <c r="B112">
        <f>B72*10000/B62</f>
        <v>-0.030075555343528022</v>
      </c>
      <c r="C112">
        <f>C72*10000/C62</f>
        <v>-0.015617104912421405</v>
      </c>
      <c r="D112">
        <f>D72*10000/D62</f>
        <v>-0.013660897850373926</v>
      </c>
      <c r="E112">
        <f>E72*10000/E62</f>
        <v>-0.0010994451569218565</v>
      </c>
      <c r="F112">
        <f>F72*10000/F62</f>
        <v>-0.030245691775259834</v>
      </c>
      <c r="G112">
        <f>AVERAGE(C112:E112)</f>
        <v>-0.010125815973239062</v>
      </c>
      <c r="H112">
        <f>STDEV(C112:E112)</f>
        <v>0.007878020950889148</v>
      </c>
      <c r="I112">
        <f>(B112*B4+C112*C4+D112*D4+E112*E4+F112*F4)/SUM(B4:F4)</f>
        <v>-0.015693904777799514</v>
      </c>
    </row>
    <row r="113" spans="1:9" ht="12.75">
      <c r="A113" t="s">
        <v>76</v>
      </c>
      <c r="B113">
        <f>B73*10000/B62</f>
        <v>-0.0006996465891205176</v>
      </c>
      <c r="C113">
        <f>C73*10000/C62</f>
        <v>0.030550676885219428</v>
      </c>
      <c r="D113">
        <f>D73*10000/D62</f>
        <v>0.026234716524068773</v>
      </c>
      <c r="E113">
        <f>E73*10000/E62</f>
        <v>0.01548245680369942</v>
      </c>
      <c r="F113">
        <f>F73*10000/F62</f>
        <v>-0.008111481147053937</v>
      </c>
      <c r="G113">
        <f>AVERAGE(C113:E113)</f>
        <v>0.02408928340432921</v>
      </c>
      <c r="H113">
        <f>STDEV(C113:E113)</f>
        <v>0.007759830962059504</v>
      </c>
      <c r="I113">
        <f>(B113*B4+C113*C4+D113*D4+E113*E4+F113*F4)/SUM(B4:F4)</f>
        <v>0.016210224650284003</v>
      </c>
    </row>
    <row r="114" spans="1:11" ht="12.75">
      <c r="A114" t="s">
        <v>77</v>
      </c>
      <c r="B114">
        <f>B74*10000/B62</f>
        <v>-0.20083999431330765</v>
      </c>
      <c r="C114">
        <f>C74*10000/C62</f>
        <v>-0.18553027477239398</v>
      </c>
      <c r="D114">
        <f>D74*10000/D62</f>
        <v>-0.1819923305359446</v>
      </c>
      <c r="E114">
        <f>E74*10000/E62</f>
        <v>-0.18409145992914658</v>
      </c>
      <c r="F114">
        <f>F74*10000/F62</f>
        <v>-0.13804468737767572</v>
      </c>
      <c r="G114">
        <f>AVERAGE(C114:E114)</f>
        <v>-0.18387135507916172</v>
      </c>
      <c r="H114">
        <f>STDEV(C114:E114)</f>
        <v>0.001779212456059494</v>
      </c>
      <c r="I114">
        <f>(B114*B4+C114*C4+D114*D4+E114*E4+F114*F4)/SUM(B4:F4)</f>
        <v>-0.1801977790875354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0.0013930315172070132</v>
      </c>
      <c r="C115">
        <f>C75*10000/C62</f>
        <v>0.00408713724833326</v>
      </c>
      <c r="D115">
        <f>D75*10000/D62</f>
        <v>0.010418690405407854</v>
      </c>
      <c r="E115">
        <f>E75*10000/E62</f>
        <v>0.010198939407511055</v>
      </c>
      <c r="F115">
        <f>F75*10000/F62</f>
        <v>0.000967714262202022</v>
      </c>
      <c r="G115">
        <f>AVERAGE(C115:E115)</f>
        <v>0.008234922353750724</v>
      </c>
      <c r="H115">
        <f>STDEV(C115:E115)</f>
        <v>0.0035937673249406927</v>
      </c>
      <c r="I115">
        <f>(B115*B4+C115*C4+D115*D4+E115*E4+F115*F4)/SUM(B4:F4)</f>
        <v>0.006275990485163029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12.367042870397324</v>
      </c>
      <c r="C122">
        <f>C82*10000/C62</f>
        <v>-13.586442536315323</v>
      </c>
      <c r="D122">
        <f>D82*10000/D62</f>
        <v>-8.134252927251596</v>
      </c>
      <c r="E122">
        <f>E82*10000/E62</f>
        <v>-7.65423168505057</v>
      </c>
      <c r="F122">
        <f>F82*10000/F62</f>
        <v>40.87820652675506</v>
      </c>
      <c r="G122">
        <f>AVERAGE(C122:E122)</f>
        <v>-9.791642382872496</v>
      </c>
      <c r="H122">
        <f>STDEV(C122:E122)</f>
        <v>3.2951458619715663</v>
      </c>
      <c r="I122">
        <f>(B122*B4+C122*C4+D122*D4+E122*E4+F122*F4)/SUM(B4:F4)</f>
        <v>0.17575278905470168</v>
      </c>
    </row>
    <row r="123" spans="1:9" ht="12.75">
      <c r="A123" t="s">
        <v>81</v>
      </c>
      <c r="B123">
        <f>B83*10000/B62</f>
        <v>0.49371557527925464</v>
      </c>
      <c r="C123">
        <f>C83*10000/C62</f>
        <v>0.037859452153007976</v>
      </c>
      <c r="D123">
        <f>D83*10000/D62</f>
        <v>1.4643482375225507</v>
      </c>
      <c r="E123">
        <f>E83*10000/E62</f>
        <v>2.870470791264723</v>
      </c>
      <c r="F123">
        <f>F83*10000/F62</f>
        <v>7.374051208311199</v>
      </c>
      <c r="G123">
        <f>AVERAGE(C123:E123)</f>
        <v>1.4575594936467606</v>
      </c>
      <c r="H123">
        <f>STDEV(C123:E123)</f>
        <v>1.4163178721242713</v>
      </c>
      <c r="I123">
        <f>(B123*B4+C123*C4+D123*D4+E123*E4+F123*F4)/SUM(B4:F4)</f>
        <v>2.108757040809685</v>
      </c>
    </row>
    <row r="124" spans="1:9" ht="12.75">
      <c r="A124" t="s">
        <v>82</v>
      </c>
      <c r="B124">
        <f>B84*10000/B62</f>
        <v>0.6976799681647469</v>
      </c>
      <c r="C124">
        <f>C84*10000/C62</f>
        <v>0.7594202645370025</v>
      </c>
      <c r="D124">
        <f>D84*10000/D62</f>
        <v>-0.1528883001522988</v>
      </c>
      <c r="E124">
        <f>E84*10000/E62</f>
        <v>1.9433949235763452</v>
      </c>
      <c r="F124">
        <f>F84*10000/F62</f>
        <v>-1.335335182284539</v>
      </c>
      <c r="G124">
        <f>AVERAGE(C124:E124)</f>
        <v>0.8499756293203496</v>
      </c>
      <c r="H124">
        <f>STDEV(C124:E124)</f>
        <v>1.0510713791602466</v>
      </c>
      <c r="I124">
        <f>(B124*B4+C124*C4+D124*D4+E124*E4+F124*F4)/SUM(B4:F4)</f>
        <v>0.5360109779419312</v>
      </c>
    </row>
    <row r="125" spans="1:9" ht="12.75">
      <c r="A125" t="s">
        <v>83</v>
      </c>
      <c r="B125">
        <f>B85*10000/B62</f>
        <v>1.2550760142833863</v>
      </c>
      <c r="C125">
        <f>C85*10000/C62</f>
        <v>0.7777172073302726</v>
      </c>
      <c r="D125">
        <f>D85*10000/D62</f>
        <v>0.608360587505211</v>
      </c>
      <c r="E125">
        <f>E85*10000/E62</f>
        <v>1.389683147874029</v>
      </c>
      <c r="F125">
        <f>F85*10000/F62</f>
        <v>-0.672139824766924</v>
      </c>
      <c r="G125">
        <f>AVERAGE(C125:E125)</f>
        <v>0.9252536475698375</v>
      </c>
      <c r="H125">
        <f>STDEV(C125:E125)</f>
        <v>0.41102492227873866</v>
      </c>
      <c r="I125">
        <f>(B125*B4+C125*C4+D125*D4+E125*E4+F125*F4)/SUM(B4:F4)</f>
        <v>0.7594128095061241</v>
      </c>
    </row>
    <row r="126" spans="1:9" ht="12.75">
      <c r="A126" t="s">
        <v>84</v>
      </c>
      <c r="B126">
        <f>B86*10000/B62</f>
        <v>0.9401014725153677</v>
      </c>
      <c r="C126">
        <f>C86*10000/C62</f>
        <v>0.3482878329082564</v>
      </c>
      <c r="D126">
        <f>D86*10000/D62</f>
        <v>0.3274677238130972</v>
      </c>
      <c r="E126">
        <f>E86*10000/E62</f>
        <v>0.11304526048264109</v>
      </c>
      <c r="F126">
        <f>F86*10000/F62</f>
        <v>3.5627574345879442</v>
      </c>
      <c r="G126">
        <f>AVERAGE(C126:E126)</f>
        <v>0.2629336057346649</v>
      </c>
      <c r="H126">
        <f>STDEV(C126:E126)</f>
        <v>0.13022386980686765</v>
      </c>
      <c r="I126">
        <f>(B126*B4+C126*C4+D126*D4+E126*E4+F126*F4)/SUM(B4:F4)</f>
        <v>0.8015561079817723</v>
      </c>
    </row>
    <row r="127" spans="1:9" ht="12.75">
      <c r="A127" t="s">
        <v>85</v>
      </c>
      <c r="B127">
        <f>B87*10000/B62</f>
        <v>0.11772179984426084</v>
      </c>
      <c r="C127">
        <f>C87*10000/C62</f>
        <v>-0.17638501989060484</v>
      </c>
      <c r="D127">
        <f>D87*10000/D62</f>
        <v>0.014047561874505808</v>
      </c>
      <c r="E127">
        <f>E87*10000/E62</f>
        <v>0.0710228882748145</v>
      </c>
      <c r="F127">
        <f>F87*10000/F62</f>
        <v>0.2216477286343453</v>
      </c>
      <c r="G127">
        <f>AVERAGE(C127:E127)</f>
        <v>-0.030438189913761512</v>
      </c>
      <c r="H127">
        <f>STDEV(C127:E127)</f>
        <v>0.12956428844331544</v>
      </c>
      <c r="I127">
        <f>(B127*B4+C127*C4+D127*D4+E127*E4+F127*F4)/SUM(B4:F4)</f>
        <v>0.024606590020974865</v>
      </c>
    </row>
    <row r="128" spans="1:9" ht="12.75">
      <c r="A128" t="s">
        <v>86</v>
      </c>
      <c r="B128">
        <f>B88*10000/B62</f>
        <v>-0.1462334006264049</v>
      </c>
      <c r="C128">
        <f>C88*10000/C62</f>
        <v>-0.059879348302314575</v>
      </c>
      <c r="D128">
        <f>D88*10000/D62</f>
        <v>-0.02818262094918006</v>
      </c>
      <c r="E128">
        <f>E88*10000/E62</f>
        <v>0.11342298274198842</v>
      </c>
      <c r="F128">
        <f>F88*10000/F62</f>
        <v>-0.20423863137578135</v>
      </c>
      <c r="G128">
        <f>AVERAGE(C128:E128)</f>
        <v>0.008453671163497928</v>
      </c>
      <c r="H128">
        <f>STDEV(C128:E128)</f>
        <v>0.09227723398093053</v>
      </c>
      <c r="I128">
        <f>(B128*B4+C128*C4+D128*D4+E128*E4+F128*F4)/SUM(B4:F4)</f>
        <v>-0.042297356519310436</v>
      </c>
    </row>
    <row r="129" spans="1:9" ht="12.75">
      <c r="A129" t="s">
        <v>87</v>
      </c>
      <c r="B129">
        <f>B89*10000/B62</f>
        <v>-0.010086458077169388</v>
      </c>
      <c r="C129">
        <f>C89*10000/C62</f>
        <v>0.1476336136356469</v>
      </c>
      <c r="D129">
        <f>D89*10000/D62</f>
        <v>0.04383816330703897</v>
      </c>
      <c r="E129">
        <f>E89*10000/E62</f>
        <v>0.014677926657256675</v>
      </c>
      <c r="F129">
        <f>F89*10000/F62</f>
        <v>0.002624150659819579</v>
      </c>
      <c r="G129">
        <f>AVERAGE(C129:E129)</f>
        <v>0.06871656786664751</v>
      </c>
      <c r="H129">
        <f>STDEV(C129:E129)</f>
        <v>0.06988207878310136</v>
      </c>
      <c r="I129">
        <f>(B129*B4+C129*C4+D129*D4+E129*E4+F129*F4)/SUM(B4:F4)</f>
        <v>0.04852311449561998</v>
      </c>
    </row>
    <row r="130" spans="1:9" ht="12.75">
      <c r="A130" t="s">
        <v>88</v>
      </c>
      <c r="B130">
        <f>B90*10000/B62</f>
        <v>0.14369744707017335</v>
      </c>
      <c r="C130">
        <f>C90*10000/C62</f>
        <v>0.15353772118239234</v>
      </c>
      <c r="D130">
        <f>D90*10000/D62</f>
        <v>0.11285181131749523</v>
      </c>
      <c r="E130">
        <f>E90*10000/E62</f>
        <v>-0.031646962250744835</v>
      </c>
      <c r="F130">
        <f>F90*10000/F62</f>
        <v>0.36191412327844646</v>
      </c>
      <c r="G130">
        <f>AVERAGE(C130:E130)</f>
        <v>0.0782475234163809</v>
      </c>
      <c r="H130">
        <f>STDEV(C130:E130)</f>
        <v>0.09732129417766297</v>
      </c>
      <c r="I130">
        <f>(B130*B4+C130*C4+D130*D4+E130*E4+F130*F4)/SUM(B4:F4)</f>
        <v>0.12560305955228104</v>
      </c>
    </row>
    <row r="131" spans="1:9" ht="12.75">
      <c r="A131" t="s">
        <v>89</v>
      </c>
      <c r="B131">
        <f>B91*10000/B62</f>
        <v>-0.00990423340652282</v>
      </c>
      <c r="C131">
        <f>C91*10000/C62</f>
        <v>-0.023138183687959415</v>
      </c>
      <c r="D131">
        <f>D91*10000/D62</f>
        <v>-0.018050736960191865</v>
      </c>
      <c r="E131">
        <f>E91*10000/E62</f>
        <v>-0.04529172788632668</v>
      </c>
      <c r="F131">
        <f>F91*10000/F62</f>
        <v>-0.017241270179406805</v>
      </c>
      <c r="G131">
        <f>AVERAGE(C131:E131)</f>
        <v>-0.028826882844825985</v>
      </c>
      <c r="H131">
        <f>STDEV(C131:E131)</f>
        <v>0.01448409024524637</v>
      </c>
      <c r="I131">
        <f>(B131*B4+C131*C4+D131*D4+E131*E4+F131*F4)/SUM(B4:F4)</f>
        <v>-0.024547240827598224</v>
      </c>
    </row>
    <row r="132" spans="1:9" ht="12.75">
      <c r="A132" t="s">
        <v>90</v>
      </c>
      <c r="B132">
        <f>B92*10000/B62</f>
        <v>-0.005692914344036898</v>
      </c>
      <c r="C132">
        <f>C92*10000/C62</f>
        <v>0.008013681364777191</v>
      </c>
      <c r="D132">
        <f>D92*10000/D62</f>
        <v>0.011103530329380972</v>
      </c>
      <c r="E132">
        <f>E92*10000/E62</f>
        <v>0.011221429694624354</v>
      </c>
      <c r="F132">
        <f>F92*10000/F62</f>
        <v>0.01077213107665683</v>
      </c>
      <c r="G132">
        <f>AVERAGE(C132:E132)</f>
        <v>0.010112880462927507</v>
      </c>
      <c r="H132">
        <f>STDEV(C132:E132)</f>
        <v>0.0018189152551280412</v>
      </c>
      <c r="I132">
        <f>(B132*B4+C132*C4+D132*D4+E132*E4+F132*F4)/SUM(B4:F4)</f>
        <v>0.007919537002664732</v>
      </c>
    </row>
    <row r="133" spans="1:9" ht="12.75">
      <c r="A133" t="s">
        <v>91</v>
      </c>
      <c r="B133">
        <f>B93*10000/B62</f>
        <v>0.06503954110073774</v>
      </c>
      <c r="C133">
        <f>C93*10000/C62</f>
        <v>0.06830008200722154</v>
      </c>
      <c r="D133">
        <f>D93*10000/D62</f>
        <v>0.06204270467397767</v>
      </c>
      <c r="E133">
        <f>E93*10000/E62</f>
        <v>0.05233885174499564</v>
      </c>
      <c r="F133">
        <f>F93*10000/F62</f>
        <v>0.03704478307920758</v>
      </c>
      <c r="G133">
        <f>AVERAGE(C133:E133)</f>
        <v>0.06089387947539828</v>
      </c>
      <c r="H133">
        <f>STDEV(C133:E133)</f>
        <v>0.008042391893809831</v>
      </c>
      <c r="I133">
        <f>(B133*B4+C133*C4+D133*D4+E133*E4+F133*F4)/SUM(B4:F4)</f>
        <v>0.05830673879026597</v>
      </c>
    </row>
    <row r="134" spans="1:9" ht="12.75">
      <c r="A134" t="s">
        <v>92</v>
      </c>
      <c r="B134">
        <f>B94*10000/B62</f>
        <v>0.01203666541367628</v>
      </c>
      <c r="C134">
        <f>C94*10000/C62</f>
        <v>0.013608665027964192</v>
      </c>
      <c r="D134">
        <f>D94*10000/D62</f>
        <v>0.0070027070050655655</v>
      </c>
      <c r="E134">
        <f>E94*10000/E62</f>
        <v>-0.002597414632989416</v>
      </c>
      <c r="F134">
        <f>F94*10000/F62</f>
        <v>-0.019873453795648064</v>
      </c>
      <c r="G134">
        <f>AVERAGE(C134:E134)</f>
        <v>0.006004652466680114</v>
      </c>
      <c r="H134">
        <f>STDEV(C134:E134)</f>
        <v>0.00814900847591211</v>
      </c>
      <c r="I134">
        <f>(B134*B4+C134*C4+D134*D4+E134*E4+F134*F4)/SUM(B4:F4)</f>
        <v>0.0034186926325499513</v>
      </c>
    </row>
    <row r="135" spans="1:9" ht="12.75">
      <c r="A135" t="s">
        <v>93</v>
      </c>
      <c r="B135">
        <f>B95*10000/B62</f>
        <v>-0.00251220273614169</v>
      </c>
      <c r="C135">
        <f>C95*10000/C62</f>
        <v>-4.3961513427153536E-05</v>
      </c>
      <c r="D135">
        <f>D95*10000/D62</f>
        <v>-0.0028488561108535333</v>
      </c>
      <c r="E135">
        <f>E95*10000/E62</f>
        <v>0.001182021931332573</v>
      </c>
      <c r="F135">
        <f>F95*10000/F62</f>
        <v>0.00010147006675044185</v>
      </c>
      <c r="G135">
        <f>AVERAGE(C135:E135)</f>
        <v>-0.0005702652309827046</v>
      </c>
      <c r="H135">
        <f>STDEV(C135:E135)</f>
        <v>0.0020663351978996826</v>
      </c>
      <c r="I135">
        <f>(B135*B4+C135*C4+D135*D4+E135*E4+F135*F4)/SUM(B4:F4)</f>
        <v>-0.0007607171306032548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2004-02-04T09:30:24Z</cp:lastPrinted>
  <dcterms:created xsi:type="dcterms:W3CDTF">2004-02-04T09:28:41Z</dcterms:created>
  <dcterms:modified xsi:type="dcterms:W3CDTF">2004-02-04T12:37:41Z</dcterms:modified>
  <cp:category/>
  <cp:version/>
  <cp:contentType/>
  <cp:contentStatus/>
</cp:coreProperties>
</file>