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<sst xmlns="http://schemas.openxmlformats.org/spreadsheetml/2006/main" count="202" uniqueCount="98">
  <si>
    <t xml:space="preserve"> Wed 25/02/2004       07:29:35</t>
  </si>
  <si>
    <t>LISSNER</t>
  </si>
  <si>
    <t>HCMQAP175_A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</si>
  <si>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</si>
  <si>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</si>
  <si>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</si>
  <si>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</si>
  <si>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</si>
  <si>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</si>
  <si>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</si>
  <si>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</si>
  <si>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</si>
  <si>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</si>
  <si>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</si>
  <si>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</si>
  <si>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</si>
  <si>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</si>
  <si>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b4*!</t>
  </si>
  <si>
    <t>b5*!</t>
  </si>
  <si>
    <t>b6</t>
  </si>
  <si>
    <t>b7*</t>
  </si>
  <si>
    <t>b8*!</t>
  </si>
  <si>
    <t>b9*!</t>
  </si>
  <si>
    <t>b10*</t>
  </si>
  <si>
    <t>b11*</t>
  </si>
  <si>
    <t>b12*</t>
  </si>
  <si>
    <t>b13*!</t>
  </si>
  <si>
    <t>b14*!</t>
  </si>
  <si>
    <t>b15*!</t>
  </si>
  <si>
    <t>a1</t>
  </si>
  <si>
    <t>a2</t>
  </si>
  <si>
    <t>a3*!</t>
  </si>
  <si>
    <t>a4*!</t>
  </si>
  <si>
    <t>a5*!</t>
  </si>
  <si>
    <t>a6*!</t>
  </si>
  <si>
    <t>a7*!</t>
  </si>
  <si>
    <t>a8*!</t>
  </si>
  <si>
    <t>a9*!</t>
  </si>
  <si>
    <t>a10*!</t>
  </si>
  <si>
    <t>a11*!</t>
  </si>
  <si>
    <t>a12*!</t>
  </si>
  <si>
    <t>a13*!</t>
  </si>
  <si>
    <t>a14*!</t>
  </si>
  <si>
    <t>a15*!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</si>
  <si>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</si>
  <si>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</si>
  <si>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</si>
  <si>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</si>
  <si>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</si>
  <si>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</si>
  <si>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</si>
  <si>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</si>
  <si>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</si>
  <si>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</si>
  <si>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</si>
  <si>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</si>
  <si>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</si>
  <si>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</si>
  <si>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</si>
  <si>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</si>
  <si>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</si>
  <si>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</si>
  <si>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</si>
  <si>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</si>
  <si>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</si>
  <si>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</si>
  <si>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</si>
  <si>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</si>
  <si>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</si>
  <si>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</si>
  <si>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</si>
  <si>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</si>
  <si>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</si>
  <si>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</si>
  <si>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</si>
  <si>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</si>
  <si>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</si>
  <si>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</si>
  <si>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</si>
  <si>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</si>
  <si>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</si>
  <si>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</si>
  <si>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</si>
  <si>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</si>
  <si>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</si>
  <si>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</si>
  <si>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</si>
  <si>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</si>
  <si>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</si>
  <si>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</si>
  <si>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</si>
  <si>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</si>
  <si>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</si>
  <si>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</si>
  <si>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</si>
  <si>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</si>
  <si>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</si>
  <si>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HCMQAP175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</si>
</sst>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72" fontId="2" fillId="0" borderId="1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4" fillId="0" borderId="16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2" fontId="3" fillId="0" borderId="16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4" fillId="0" borderId="25" xfId="0" applyNumberFormat="1" applyFont="1" applyBorder="1" applyAlignment="1">
      <alignment horizontal="left"/>
    </xf>
    <xf numFmtId="172" fontId="1" fillId="2" borderId="22" xfId="0" applyNumberFormat="1" applyFont="1" applyFill="1" applyBorder="1" applyAlignment="1">
      <alignment horizontal="left"/>
    </xf>
    <xf numFmtId="172" fontId="1" fillId="2" borderId="23" xfId="0" applyNumberFormat="1" applyFont="1" applyFill="1" applyBorder="1" applyAlignment="1">
      <alignment horizontal="left"/>
    </xf>
    <xf numFmtId="172" fontId="1" fillId="2" borderId="24" xfId="0" applyNumberFormat="1" applyFont="1" applyFill="1" applyBorder="1" applyAlignment="1">
      <alignment horizontal="left"/>
    </xf>
    <xf numFmtId="172" fontId="4" fillId="0" borderId="26" xfId="0" applyNumberFormat="1" applyFont="1" applyBorder="1" applyAlignment="1">
      <alignment horizontal="left"/>
    </xf>
    <xf numFmtId="172" fontId="1" fillId="2" borderId="27" xfId="0" applyNumberFormat="1" applyFont="1" applyFill="1" applyBorder="1" applyAlignment="1">
      <alignment horizontal="left"/>
    </xf>
    <xf numFmtId="172" fontId="1" fillId="2" borderId="28" xfId="0" applyNumberFormat="1" applyFont="1" applyFill="1" applyBorder="1" applyAlignment="1">
      <alignment horizontal="left"/>
    </xf>
    <xf numFmtId="172" fontId="1" fillId="2" borderId="29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1.539501</c:v>
                </c:pt>
                <c:pt idx="1">
                  <c:v>10.00499</c:v>
                </c:pt>
                <c:pt idx="2">
                  <c:v>1.67073</c:v>
                </c:pt>
                <c:pt idx="3">
                  <c:v>1.609889</c:v>
                </c:pt>
                <c:pt idx="4">
                  <c:v>0.7843121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0.1248702</c:v>
                </c:pt>
                <c:pt idx="1">
                  <c:v>37.96161</c:v>
                </c:pt>
                <c:pt idx="2">
                  <c:v>-0.2400361</c:v>
                </c:pt>
                <c:pt idx="3">
                  <c:v>0.02302585</c:v>
                </c:pt>
                <c:pt idx="4">
                  <c:v>9.410922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5.124624</c:v>
                </c:pt>
                <c:pt idx="1">
                  <c:v>-2.898238</c:v>
                </c:pt>
                <c:pt idx="2">
                  <c:v>3.928261</c:v>
                </c:pt>
                <c:pt idx="3">
                  <c:v>4.178922</c:v>
                </c:pt>
                <c:pt idx="4">
                  <c:v>15.82913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0.9285672</c:v>
                </c:pt>
                <c:pt idx="1">
                  <c:v>-13.10745</c:v>
                </c:pt>
                <c:pt idx="2">
                  <c:v>1.139211</c:v>
                </c:pt>
                <c:pt idx="3">
                  <c:v>0.6974455</c:v>
                </c:pt>
                <c:pt idx="4">
                  <c:v>1.88613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-0.2806457</c:v>
                </c:pt>
                <c:pt idx="1">
                  <c:v>-9.85904</c:v>
                </c:pt>
                <c:pt idx="2">
                  <c:v>0.06038532</c:v>
                </c:pt>
                <c:pt idx="3">
                  <c:v>-0.9510723</c:v>
                </c:pt>
                <c:pt idx="4">
                  <c:v>-1.085454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-0.8842611</c:v>
                </c:pt>
                <c:pt idx="1">
                  <c:v>-37.29685</c:v>
                </c:pt>
                <c:pt idx="2">
                  <c:v>-0.006383495</c:v>
                </c:pt>
                <c:pt idx="3">
                  <c:v>-0.8440197</c:v>
                </c:pt>
                <c:pt idx="4">
                  <c:v>0.3985655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-0.6121042</c:v>
                </c:pt>
                <c:pt idx="1">
                  <c:v>8.106307</c:v>
                </c:pt>
                <c:pt idx="2">
                  <c:v>0.5285728</c:v>
                </c:pt>
                <c:pt idx="3">
                  <c:v>0.2079781</c:v>
                </c:pt>
                <c:pt idx="4">
                  <c:v>0.7027799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-0.6399751</c:v>
                </c:pt>
                <c:pt idx="1">
                  <c:v>17.60629</c:v>
                </c:pt>
                <c:pt idx="2">
                  <c:v>0.2854427</c:v>
                </c:pt>
                <c:pt idx="3">
                  <c:v>0.7273911</c:v>
                </c:pt>
                <c:pt idx="4">
                  <c:v>0.3979001</c:v>
                </c:pt>
              </c:numCache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013979"/>
        <c:crosses val="autoZero"/>
        <c:auto val="1"/>
        <c:lblOffset val="100"/>
        <c:noMultiLvlLbl val="0"/>
      </c:catAx>
      <c:valAx>
        <c:axId val="2001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69630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43</xdr:row>
      <xdr:rowOff>152400</xdr:rowOff>
    </xdr:from>
    <xdr:to>
      <xdr:col>6</xdr:col>
      <xdr:colOff>609600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390525" y="6781800"/>
        <a:ext cx="5286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2" t="s">
        <v>10</v>
      </c>
      <c r="G3" s="30" t="s">
        <v>11</v>
      </c>
    </row>
    <row r="4" spans="1:7" ht="12">
      <c r="A4" s="19" t="s">
        <v>12</v>
      </c>
      <c r="B4" s="12">
        <v>-0.002257</v>
      </c>
      <c r="C4" s="13">
        <v>-0.003756</v>
      </c>
      <c r="D4" s="13">
        <v>-0.003754</v>
      </c>
      <c r="E4" s="13">
        <v>-0.003755</v>
      </c>
      <c r="F4" s="23">
        <v>-0.002082</v>
      </c>
      <c r="G4" s="31">
        <v>-0.011702</v>
      </c>
    </row>
    <row r="5" spans="1:7" ht="12.75" thickBot="1">
      <c r="A5" s="39" t="s">
        <v>13</v>
      </c>
      <c r="B5" s="40">
        <v>3.488483</v>
      </c>
      <c r="C5" s="41">
        <v>1.258384</v>
      </c>
      <c r="D5" s="41">
        <v>-0.734544</v>
      </c>
      <c r="E5" s="41">
        <v>-1.433512</v>
      </c>
      <c r="F5" s="42">
        <v>-2.030903</v>
      </c>
      <c r="G5" s="43">
        <v>4.439969</v>
      </c>
    </row>
    <row r="6" spans="1:7" ht="12.75" thickTop="1">
      <c r="A6" s="6" t="s">
        <v>14</v>
      </c>
      <c r="B6" s="34">
        <v>-58.12409</v>
      </c>
      <c r="C6" s="35">
        <v>-191.001</v>
      </c>
      <c r="D6" s="35">
        <v>144.1946</v>
      </c>
      <c r="E6" s="35">
        <v>-91.56246</v>
      </c>
      <c r="F6" s="36">
        <v>312.6509</v>
      </c>
      <c r="G6" s="37">
        <v>-0.007736286</v>
      </c>
    </row>
    <row r="7" spans="1:7" ht="12">
      <c r="A7" s="19" t="s">
        <v>15</v>
      </c>
      <c r="B7" s="28">
        <v>10000</v>
      </c>
      <c r="C7" s="15">
        <v>10000</v>
      </c>
      <c r="D7" s="15">
        <v>10000</v>
      </c>
      <c r="E7" s="15">
        <v>10000</v>
      </c>
      <c r="F7" s="25">
        <v>10000</v>
      </c>
      <c r="G7" s="32">
        <v>10000</v>
      </c>
    </row>
    <row r="8" spans="1:7" ht="12">
      <c r="A8" s="19" t="s">
        <v>16</v>
      </c>
      <c r="B8" s="45">
        <v>1.539501</v>
      </c>
      <c r="C8" s="46">
        <v>10.00499</v>
      </c>
      <c r="D8" s="46">
        <v>1.67073</v>
      </c>
      <c r="E8" s="46">
        <v>1.609889</v>
      </c>
      <c r="F8" s="47">
        <v>0.7843121</v>
      </c>
      <c r="G8" s="44">
        <v>3.525331</v>
      </c>
    </row>
    <row r="9" spans="1:7" ht="12">
      <c r="A9" s="19" t="s">
        <v>17</v>
      </c>
      <c r="B9" s="45">
        <v>-0.2806457</v>
      </c>
      <c r="C9" s="46">
        <v>-9.85904</v>
      </c>
      <c r="D9" s="46">
        <v>0.06038532</v>
      </c>
      <c r="E9" s="46">
        <v>-0.9510723</v>
      </c>
      <c r="F9" s="47">
        <v>-1.085454</v>
      </c>
      <c r="G9" s="44">
        <v>-2.773339</v>
      </c>
    </row>
    <row r="10" spans="1:7" ht="12">
      <c r="A10" s="19" t="s">
        <v>18</v>
      </c>
      <c r="B10" s="45">
        <v>-0.6121042</v>
      </c>
      <c r="C10" s="46">
        <v>8.106307</v>
      </c>
      <c r="D10" s="46">
        <v>0.5285728</v>
      </c>
      <c r="E10" s="46">
        <v>0.2079781</v>
      </c>
      <c r="F10" s="47">
        <v>0.7027799</v>
      </c>
      <c r="G10" s="44">
        <v>2.133951</v>
      </c>
    </row>
    <row r="11" spans="1:7" ht="12">
      <c r="A11" s="20" t="s">
        <v>19</v>
      </c>
      <c r="B11" s="29">
        <v>5.124624</v>
      </c>
      <c r="C11" s="16">
        <v>-2.898238</v>
      </c>
      <c r="D11" s="16">
        <v>3.928261</v>
      </c>
      <c r="E11" s="16">
        <v>4.178922</v>
      </c>
      <c r="F11" s="26">
        <v>15.82913</v>
      </c>
      <c r="G11" s="33">
        <v>4.10606</v>
      </c>
    </row>
    <row r="12" spans="1:7" ht="12">
      <c r="A12" s="19" t="s">
        <v>20</v>
      </c>
      <c r="B12" s="27">
        <v>0.3282081</v>
      </c>
      <c r="C12" s="14">
        <v>6.114201</v>
      </c>
      <c r="D12" s="14">
        <v>0.121671</v>
      </c>
      <c r="E12" s="14">
        <v>-0.1182556</v>
      </c>
      <c r="F12" s="24">
        <v>0.06518628</v>
      </c>
      <c r="G12" s="44">
        <v>1.528905</v>
      </c>
    </row>
    <row r="13" spans="1:7" ht="12">
      <c r="A13" s="19" t="s">
        <v>21</v>
      </c>
      <c r="B13" s="45">
        <v>-0.01425266</v>
      </c>
      <c r="C13" s="46">
        <v>-5.701728</v>
      </c>
      <c r="D13" s="46">
        <v>-0.03839</v>
      </c>
      <c r="E13" s="46">
        <v>-0.2249123</v>
      </c>
      <c r="F13" s="47">
        <v>-0.3341907</v>
      </c>
      <c r="G13" s="44">
        <v>-1.482601</v>
      </c>
    </row>
    <row r="14" spans="1:7" ht="12">
      <c r="A14" s="19" t="s">
        <v>22</v>
      </c>
      <c r="B14" s="45">
        <v>-0.03349854</v>
      </c>
      <c r="C14" s="46">
        <v>5.104982</v>
      </c>
      <c r="D14" s="46">
        <v>-0.06230176</v>
      </c>
      <c r="E14" s="46">
        <v>-0.02180323</v>
      </c>
      <c r="F14" s="47">
        <v>-0.2741172</v>
      </c>
      <c r="G14" s="44">
        <v>1.167277</v>
      </c>
    </row>
    <row r="15" spans="1:7" ht="12">
      <c r="A15" s="20" t="s">
        <v>23</v>
      </c>
      <c r="B15" s="29">
        <v>-0.3168343</v>
      </c>
      <c r="C15" s="16">
        <v>-4.541092</v>
      </c>
      <c r="D15" s="16">
        <v>-0.07942322</v>
      </c>
      <c r="E15" s="16">
        <v>-0.1054539</v>
      </c>
      <c r="F15" s="26">
        <v>-0.3566479</v>
      </c>
      <c r="G15" s="48">
        <v>-1.23104</v>
      </c>
    </row>
    <row r="16" spans="1:7" ht="12">
      <c r="A16" s="19" t="s">
        <v>24</v>
      </c>
      <c r="B16" s="27">
        <v>0.04068488</v>
      </c>
      <c r="C16" s="14">
        <v>3.966055</v>
      </c>
      <c r="D16" s="14">
        <v>0.02668155</v>
      </c>
      <c r="E16" s="14">
        <v>0.0350605</v>
      </c>
      <c r="F16" s="24">
        <v>0.03134666</v>
      </c>
      <c r="G16" s="44">
        <v>0.9796546</v>
      </c>
    </row>
    <row r="17" spans="1:7" ht="12">
      <c r="A17" s="19" t="s">
        <v>25</v>
      </c>
      <c r="B17" s="27">
        <v>-0.02282493</v>
      </c>
      <c r="C17" s="14">
        <v>-3.802651</v>
      </c>
      <c r="D17" s="14">
        <v>-0.01877822</v>
      </c>
      <c r="E17" s="14">
        <v>-0.002239446</v>
      </c>
      <c r="F17" s="24">
        <v>-0.0281414</v>
      </c>
      <c r="G17" s="44">
        <v>-0.9274979</v>
      </c>
    </row>
    <row r="18" spans="1:7" ht="12">
      <c r="A18" s="19" t="s">
        <v>26</v>
      </c>
      <c r="B18" s="45">
        <v>0.01240111</v>
      </c>
      <c r="C18" s="46">
        <v>2.278636</v>
      </c>
      <c r="D18" s="46">
        <v>-0.03663574</v>
      </c>
      <c r="E18" s="46">
        <v>0.01711078</v>
      </c>
      <c r="F18" s="47">
        <v>-0.07364709</v>
      </c>
      <c r="G18" s="44">
        <v>0.5358689</v>
      </c>
    </row>
    <row r="19" spans="1:7" ht="12">
      <c r="A19" s="20" t="s">
        <v>27</v>
      </c>
      <c r="B19" s="49">
        <v>-0.1934009</v>
      </c>
      <c r="C19" s="50">
        <v>-1.746563</v>
      </c>
      <c r="D19" s="50">
        <v>-0.1472735</v>
      </c>
      <c r="E19" s="50">
        <v>-0.1534588</v>
      </c>
      <c r="F19" s="51">
        <v>-0.1200126</v>
      </c>
      <c r="G19" s="48">
        <v>-0.5368602</v>
      </c>
    </row>
    <row r="20" spans="1:7" ht="12.75" thickBot="1">
      <c r="A20" s="39" t="s">
        <v>28</v>
      </c>
      <c r="B20" s="53">
        <v>0.002600931</v>
      </c>
      <c r="C20" s="54">
        <v>1.308654</v>
      </c>
      <c r="D20" s="54">
        <v>0.001656734</v>
      </c>
      <c r="E20" s="54">
        <v>-9.976056E-05</v>
      </c>
      <c r="F20" s="55">
        <v>0.006964143</v>
      </c>
      <c r="G20" s="52">
        <v>0.3167745</v>
      </c>
    </row>
    <row r="21" spans="1:7" ht="12.75" thickTop="1">
      <c r="A21" s="6" t="s">
        <v>29</v>
      </c>
      <c r="B21" s="34">
        <v>-47.53104</v>
      </c>
      <c r="C21" s="35">
        <v>-142.0703</v>
      </c>
      <c r="D21" s="35">
        <v>-6.173937</v>
      </c>
      <c r="E21" s="35">
        <v>56.29636</v>
      </c>
      <c r="F21" s="36">
        <v>217.4532</v>
      </c>
      <c r="G21" s="38">
        <v>0.00425889</v>
      </c>
    </row>
    <row r="22" spans="1:7" ht="12">
      <c r="A22" s="19" t="s">
        <v>30</v>
      </c>
      <c r="B22" s="27">
        <v>69.77079</v>
      </c>
      <c r="C22" s="14">
        <v>25.16773</v>
      </c>
      <c r="D22" s="14">
        <v>-14.69088</v>
      </c>
      <c r="E22" s="14">
        <v>-28.67031</v>
      </c>
      <c r="F22" s="24">
        <v>-40.61829</v>
      </c>
      <c r="G22" s="32">
        <v>0</v>
      </c>
    </row>
    <row r="23" spans="1:7" ht="12">
      <c r="A23" s="19" t="s">
        <v>31</v>
      </c>
      <c r="B23" s="45">
        <v>0.1248702</v>
      </c>
      <c r="C23" s="46">
        <v>37.96161</v>
      </c>
      <c r="D23" s="46">
        <v>-0.2400361</v>
      </c>
      <c r="E23" s="46">
        <v>0.02302585</v>
      </c>
      <c r="F23" s="47">
        <v>9.410922</v>
      </c>
      <c r="G23" s="44">
        <v>10.35848</v>
      </c>
    </row>
    <row r="24" spans="1:7" ht="12">
      <c r="A24" s="19" t="s">
        <v>32</v>
      </c>
      <c r="B24" s="45">
        <v>-0.8842611</v>
      </c>
      <c r="C24" s="46">
        <v>-37.29685</v>
      </c>
      <c r="D24" s="46">
        <v>-0.006383495</v>
      </c>
      <c r="E24" s="46">
        <v>-0.8440197</v>
      </c>
      <c r="F24" s="47">
        <v>0.3985655</v>
      </c>
      <c r="G24" s="44">
        <v>-9.256421</v>
      </c>
    </row>
    <row r="25" spans="1:7" ht="12">
      <c r="A25" s="19" t="s">
        <v>33</v>
      </c>
      <c r="B25" s="45">
        <v>-0.6399751</v>
      </c>
      <c r="C25" s="46">
        <v>17.60629</v>
      </c>
      <c r="D25" s="46">
        <v>0.2854427</v>
      </c>
      <c r="E25" s="46">
        <v>0.7273911</v>
      </c>
      <c r="F25" s="47">
        <v>0.3979001</v>
      </c>
      <c r="G25" s="44">
        <v>4.441871</v>
      </c>
    </row>
    <row r="26" spans="1:7" ht="12">
      <c r="A26" s="20" t="s">
        <v>34</v>
      </c>
      <c r="B26" s="49">
        <v>0.9285672</v>
      </c>
      <c r="C26" s="50">
        <v>-13.10745</v>
      </c>
      <c r="D26" s="50">
        <v>1.139211</v>
      </c>
      <c r="E26" s="50">
        <v>0.6974455</v>
      </c>
      <c r="F26" s="51">
        <v>1.88613</v>
      </c>
      <c r="G26" s="48">
        <v>-2.327399</v>
      </c>
    </row>
    <row r="27" spans="1:7" ht="12">
      <c r="A27" s="19" t="s">
        <v>35</v>
      </c>
      <c r="B27" s="45">
        <v>-0.2167872</v>
      </c>
      <c r="C27" s="46">
        <v>9.841728</v>
      </c>
      <c r="D27" s="46">
        <v>0.3254448</v>
      </c>
      <c r="E27" s="46">
        <v>-0.05077577</v>
      </c>
      <c r="F27" s="47">
        <v>0.7536257</v>
      </c>
      <c r="G27" s="44">
        <v>2.503988</v>
      </c>
    </row>
    <row r="28" spans="1:7" ht="12">
      <c r="A28" s="19" t="s">
        <v>36</v>
      </c>
      <c r="B28" s="45">
        <v>0.1739533</v>
      </c>
      <c r="C28" s="46">
        <v>-7.492173</v>
      </c>
      <c r="D28" s="46">
        <v>-0.02991015</v>
      </c>
      <c r="E28" s="46">
        <v>-0.04770948</v>
      </c>
      <c r="F28" s="47">
        <v>0.4388998</v>
      </c>
      <c r="G28" s="44">
        <v>-1.738127</v>
      </c>
    </row>
    <row r="29" spans="1:7" ht="12">
      <c r="A29" s="19" t="s">
        <v>37</v>
      </c>
      <c r="B29" s="45">
        <v>-0.01157282</v>
      </c>
      <c r="C29" s="46">
        <v>5.356067</v>
      </c>
      <c r="D29" s="46">
        <v>0.05171739</v>
      </c>
      <c r="E29" s="46">
        <v>0.2097549</v>
      </c>
      <c r="F29" s="47">
        <v>0.03579966</v>
      </c>
      <c r="G29" s="44">
        <v>1.355056</v>
      </c>
    </row>
    <row r="30" spans="1:7" ht="12">
      <c r="A30" s="20" t="s">
        <v>38</v>
      </c>
      <c r="B30" s="49">
        <v>0.09746113</v>
      </c>
      <c r="C30" s="50">
        <v>-3.930246</v>
      </c>
      <c r="D30" s="50">
        <v>0.2324519</v>
      </c>
      <c r="E30" s="50">
        <v>0.05143652</v>
      </c>
      <c r="F30" s="51">
        <v>0.253061</v>
      </c>
      <c r="G30" s="48">
        <v>-0.8296489</v>
      </c>
    </row>
    <row r="31" spans="1:7" ht="12">
      <c r="A31" s="19" t="s">
        <v>39</v>
      </c>
      <c r="B31" s="45">
        <v>-0.03354809</v>
      </c>
      <c r="C31" s="46">
        <v>2.878077</v>
      </c>
      <c r="D31" s="46">
        <v>0.05252261</v>
      </c>
      <c r="E31" s="46">
        <v>0.02351325</v>
      </c>
      <c r="F31" s="47">
        <v>0.06287243</v>
      </c>
      <c r="G31" s="44">
        <v>0.714416</v>
      </c>
    </row>
    <row r="32" spans="1:7" ht="12">
      <c r="A32" s="19" t="s">
        <v>40</v>
      </c>
      <c r="B32" s="45">
        <v>0.02976137</v>
      </c>
      <c r="C32" s="46">
        <v>-2.376531</v>
      </c>
      <c r="D32" s="46">
        <v>-0.00477093</v>
      </c>
      <c r="E32" s="46">
        <v>-0.02113331</v>
      </c>
      <c r="F32" s="47">
        <v>0.03548718</v>
      </c>
      <c r="G32" s="44">
        <v>-0.5690532</v>
      </c>
    </row>
    <row r="33" spans="1:7" ht="12">
      <c r="A33" s="19" t="s">
        <v>41</v>
      </c>
      <c r="B33" s="45">
        <v>0.1014017</v>
      </c>
      <c r="C33" s="46">
        <v>2.806761</v>
      </c>
      <c r="D33" s="46">
        <v>0.07632192</v>
      </c>
      <c r="E33" s="46">
        <v>0.06350528</v>
      </c>
      <c r="F33" s="47">
        <v>-0.002209985</v>
      </c>
      <c r="G33" s="44">
        <v>0.7234913</v>
      </c>
    </row>
    <row r="34" spans="1:7" ht="12">
      <c r="A34" s="20" t="s">
        <v>42</v>
      </c>
      <c r="B34" s="49">
        <v>-0.01098013</v>
      </c>
      <c r="C34" s="50">
        <v>-2.425808</v>
      </c>
      <c r="D34" s="50">
        <v>0.01551542</v>
      </c>
      <c r="E34" s="50">
        <v>0.00247589</v>
      </c>
      <c r="F34" s="51">
        <v>-0.02757649</v>
      </c>
      <c r="G34" s="48">
        <v>-0.5847105</v>
      </c>
    </row>
    <row r="35" spans="1:7" ht="12.75" thickBot="1">
      <c r="A35" s="21" t="s">
        <v>43</v>
      </c>
      <c r="B35" s="57">
        <v>0.000168667</v>
      </c>
      <c r="C35" s="58">
        <v>1.98725</v>
      </c>
      <c r="D35" s="58">
        <v>0.002517205</v>
      </c>
      <c r="E35" s="58">
        <v>0.005972225</v>
      </c>
      <c r="F35" s="59">
        <v>0.002934943</v>
      </c>
      <c r="G35" s="56">
        <v>0.4807127</v>
      </c>
    </row>
    <row r="36" spans="1:7" ht="12">
      <c r="A36" s="4" t="s">
        <v>44</v>
      </c>
      <c r="B36" s="3">
        <v>18.41431</v>
      </c>
      <c r="C36" s="3">
        <v>18.41431</v>
      </c>
      <c r="D36" s="3">
        <v>18.42957</v>
      </c>
      <c r="E36" s="3">
        <v>18.44177</v>
      </c>
      <c r="F36" s="3">
        <v>18.45703</v>
      </c>
      <c r="G36" s="3"/>
    </row>
    <row r="37" spans="1:6" ht="12">
      <c r="A37" s="4" t="s">
        <v>45</v>
      </c>
      <c r="B37" s="2">
        <v>-0.2609253</v>
      </c>
      <c r="C37" s="2">
        <v>-0.2120972</v>
      </c>
      <c r="D37" s="2">
        <v>-0.1897176</v>
      </c>
      <c r="E37" s="2">
        <v>-0.1764933</v>
      </c>
      <c r="F37" s="2">
        <v>-0.1668294</v>
      </c>
    </row>
    <row r="38" spans="1:7" ht="12">
      <c r="A38" s="4" t="s">
        <v>52</v>
      </c>
      <c r="B38" s="2">
        <v>9.936988E-05</v>
      </c>
      <c r="C38" s="2">
        <v>0.0003253074</v>
      </c>
      <c r="D38" s="2">
        <v>-0.0002451457</v>
      </c>
      <c r="E38" s="2">
        <v>0.0001559293</v>
      </c>
      <c r="F38" s="2">
        <v>-0.0005299963</v>
      </c>
      <c r="G38" s="2">
        <v>5.28829E-05</v>
      </c>
    </row>
    <row r="39" spans="1:7" ht="12.75" thickBot="1">
      <c r="A39" s="4" t="s">
        <v>53</v>
      </c>
      <c r="B39" s="2">
        <v>8.010945E-05</v>
      </c>
      <c r="C39" s="2">
        <v>0.0002407009</v>
      </c>
      <c r="D39" s="2">
        <v>1.013555E-05</v>
      </c>
      <c r="E39" s="2">
        <v>-9.525675E-05</v>
      </c>
      <c r="F39" s="2">
        <v>-0.0003718232</v>
      </c>
      <c r="G39" s="2">
        <v>0.0009286308</v>
      </c>
    </row>
    <row r="40" spans="2:5" ht="12.75" thickBot="1">
      <c r="B40" s="7" t="s">
        <v>46</v>
      </c>
      <c r="C40" s="8">
        <v>-0.003755</v>
      </c>
      <c r="D40" s="17" t="s">
        <v>47</v>
      </c>
      <c r="E40" s="9">
        <v>3.116158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12.515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97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0.003756</v>
      </c>
      <c r="D4">
        <v>0.003754</v>
      </c>
      <c r="E4">
        <v>0.003755</v>
      </c>
      <c r="F4">
        <v>0.002082</v>
      </c>
      <c r="G4">
        <v>0.011702</v>
      </c>
    </row>
    <row r="5" spans="1:7" ht="12.75">
      <c r="A5" t="s">
        <v>13</v>
      </c>
      <c r="B5">
        <v>3.488483</v>
      </c>
      <c r="C5">
        <v>1.258384</v>
      </c>
      <c r="D5">
        <v>-0.734544</v>
      </c>
      <c r="E5">
        <v>-1.433512</v>
      </c>
      <c r="F5">
        <v>-2.030903</v>
      </c>
      <c r="G5">
        <v>4.439969</v>
      </c>
    </row>
    <row r="6" spans="1:7" ht="12.75">
      <c r="A6" t="s">
        <v>14</v>
      </c>
      <c r="B6" s="60">
        <v>-58.12409</v>
      </c>
      <c r="C6" s="60">
        <v>-191.001</v>
      </c>
      <c r="D6" s="60">
        <v>144.1946</v>
      </c>
      <c r="E6" s="60">
        <v>-91.56246</v>
      </c>
      <c r="F6" s="60">
        <v>312.6509</v>
      </c>
      <c r="G6" s="60">
        <v>-0.007736286</v>
      </c>
    </row>
    <row r="7" spans="1:7" ht="12.75">
      <c r="A7" t="s">
        <v>15</v>
      </c>
      <c r="B7" s="60">
        <v>10000</v>
      </c>
      <c r="C7" s="60">
        <v>10000</v>
      </c>
      <c r="D7" s="60">
        <v>10000</v>
      </c>
      <c r="E7" s="60">
        <v>10000</v>
      </c>
      <c r="F7" s="60">
        <v>10000</v>
      </c>
      <c r="G7" s="60">
        <v>10000</v>
      </c>
    </row>
    <row r="8" spans="1:7" ht="12.75">
      <c r="A8" t="s">
        <v>16</v>
      </c>
      <c r="B8" s="60">
        <v>1.539501</v>
      </c>
      <c r="C8" s="60">
        <v>10.00499</v>
      </c>
      <c r="D8" s="60">
        <v>1.67073</v>
      </c>
      <c r="E8" s="60">
        <v>1.609889</v>
      </c>
      <c r="F8" s="60">
        <v>0.7843121</v>
      </c>
      <c r="G8" s="60">
        <v>3.525331</v>
      </c>
    </row>
    <row r="9" spans="1:7" ht="12.75">
      <c r="A9" t="s">
        <v>17</v>
      </c>
      <c r="B9" s="60">
        <v>-0.2806457</v>
      </c>
      <c r="C9" s="60">
        <v>-9.85904</v>
      </c>
      <c r="D9" s="60">
        <v>0.06038532</v>
      </c>
      <c r="E9" s="60">
        <v>-0.9510723</v>
      </c>
      <c r="F9" s="60">
        <v>-1.085454</v>
      </c>
      <c r="G9" s="60">
        <v>-2.773339</v>
      </c>
    </row>
    <row r="10" spans="1:7" ht="12.75">
      <c r="A10" t="s">
        <v>18</v>
      </c>
      <c r="B10" s="60">
        <v>-0.6121042</v>
      </c>
      <c r="C10" s="60">
        <v>8.106307</v>
      </c>
      <c r="D10" s="60">
        <v>0.5285728</v>
      </c>
      <c r="E10" s="60">
        <v>0.2079781</v>
      </c>
      <c r="F10" s="60">
        <v>0.7027799</v>
      </c>
      <c r="G10" s="60">
        <v>2.133951</v>
      </c>
    </row>
    <row r="11" spans="1:7" ht="12.75">
      <c r="A11" t="s">
        <v>19</v>
      </c>
      <c r="B11" s="60">
        <v>5.124624</v>
      </c>
      <c r="C11" s="60">
        <v>-2.898238</v>
      </c>
      <c r="D11" s="60">
        <v>3.928261</v>
      </c>
      <c r="E11" s="60">
        <v>4.178922</v>
      </c>
      <c r="F11" s="60">
        <v>15.82913</v>
      </c>
      <c r="G11" s="60">
        <v>4.10606</v>
      </c>
    </row>
    <row r="12" spans="1:7" ht="12.75">
      <c r="A12" t="s">
        <v>20</v>
      </c>
      <c r="B12" s="60">
        <v>0.3282081</v>
      </c>
      <c r="C12" s="60">
        <v>6.114201</v>
      </c>
      <c r="D12" s="60">
        <v>0.121671</v>
      </c>
      <c r="E12" s="60">
        <v>-0.1182556</v>
      </c>
      <c r="F12" s="60">
        <v>0.06518628</v>
      </c>
      <c r="G12" s="60">
        <v>1.528905</v>
      </c>
    </row>
    <row r="13" spans="1:7" ht="12.75">
      <c r="A13" t="s">
        <v>21</v>
      </c>
      <c r="B13" s="60">
        <v>-0.01425266</v>
      </c>
      <c r="C13" s="60">
        <v>-5.701728</v>
      </c>
      <c r="D13" s="60">
        <v>-0.03839</v>
      </c>
      <c r="E13" s="60">
        <v>-0.2249123</v>
      </c>
      <c r="F13" s="60">
        <v>-0.3341907</v>
      </c>
      <c r="G13" s="60">
        <v>-1.482601</v>
      </c>
    </row>
    <row r="14" spans="1:7" ht="12.75">
      <c r="A14" t="s">
        <v>22</v>
      </c>
      <c r="B14" s="60">
        <v>-0.03349854</v>
      </c>
      <c r="C14" s="60">
        <v>5.104982</v>
      </c>
      <c r="D14" s="60">
        <v>-0.06230176</v>
      </c>
      <c r="E14" s="60">
        <v>-0.02180323</v>
      </c>
      <c r="F14" s="60">
        <v>-0.2741172</v>
      </c>
      <c r="G14" s="60">
        <v>1.167277</v>
      </c>
    </row>
    <row r="15" spans="1:7" ht="12.75">
      <c r="A15" t="s">
        <v>23</v>
      </c>
      <c r="B15" s="60">
        <v>-0.3168343</v>
      </c>
      <c r="C15" s="60">
        <v>-4.541092</v>
      </c>
      <c r="D15" s="60">
        <v>-0.07942322</v>
      </c>
      <c r="E15" s="60">
        <v>-0.1054539</v>
      </c>
      <c r="F15" s="60">
        <v>-0.3566479</v>
      </c>
      <c r="G15" s="60">
        <v>-1.23104</v>
      </c>
    </row>
    <row r="16" spans="1:7" ht="12.75">
      <c r="A16" t="s">
        <v>24</v>
      </c>
      <c r="B16" s="60">
        <v>0.04068488</v>
      </c>
      <c r="C16" s="60">
        <v>3.966055</v>
      </c>
      <c r="D16" s="60">
        <v>0.02668155</v>
      </c>
      <c r="E16" s="60">
        <v>0.0350605</v>
      </c>
      <c r="F16" s="60">
        <v>0.03134666</v>
      </c>
      <c r="G16" s="60">
        <v>0.9796546</v>
      </c>
    </row>
    <row r="17" spans="1:7" ht="12.75">
      <c r="A17" t="s">
        <v>25</v>
      </c>
      <c r="B17" s="60">
        <v>-0.02282493</v>
      </c>
      <c r="C17" s="60">
        <v>-3.802651</v>
      </c>
      <c r="D17" s="60">
        <v>-0.01877822</v>
      </c>
      <c r="E17" s="60">
        <v>-0.002239446</v>
      </c>
      <c r="F17" s="60">
        <v>-0.0281414</v>
      </c>
      <c r="G17" s="60">
        <v>-0.9274979</v>
      </c>
    </row>
    <row r="18" spans="1:7" ht="12.75">
      <c r="A18" t="s">
        <v>26</v>
      </c>
      <c r="B18" s="60">
        <v>0.01240111</v>
      </c>
      <c r="C18" s="60">
        <v>2.278636</v>
      </c>
      <c r="D18" s="60">
        <v>-0.03663574</v>
      </c>
      <c r="E18" s="60">
        <v>0.01711078</v>
      </c>
      <c r="F18" s="60">
        <v>-0.07364709</v>
      </c>
      <c r="G18" s="60">
        <v>0.5358689</v>
      </c>
    </row>
    <row r="19" spans="1:7" ht="12.75">
      <c r="A19" t="s">
        <v>27</v>
      </c>
      <c r="B19" s="60">
        <v>-0.1934009</v>
      </c>
      <c r="C19" s="60">
        <v>-1.746563</v>
      </c>
      <c r="D19" s="60">
        <v>-0.1472735</v>
      </c>
      <c r="E19" s="60">
        <v>-0.1534588</v>
      </c>
      <c r="F19" s="60">
        <v>-0.1200126</v>
      </c>
      <c r="G19" s="60">
        <v>-0.5368602</v>
      </c>
    </row>
    <row r="20" spans="1:7" ht="12.75">
      <c r="A20" t="s">
        <v>28</v>
      </c>
      <c r="B20" s="60">
        <v>0.002600931</v>
      </c>
      <c r="C20" s="60">
        <v>1.308654</v>
      </c>
      <c r="D20" s="60">
        <v>0.001656734</v>
      </c>
      <c r="E20" s="60">
        <v>-9.976056E-05</v>
      </c>
      <c r="F20" s="60">
        <v>0.006964143</v>
      </c>
      <c r="G20" s="60">
        <v>0.3167745</v>
      </c>
    </row>
    <row r="21" spans="1:7" ht="12.75">
      <c r="A21" t="s">
        <v>29</v>
      </c>
      <c r="B21" s="60">
        <v>-47.53104</v>
      </c>
      <c r="C21" s="60">
        <v>-142.0703</v>
      </c>
      <c r="D21" s="60">
        <v>-6.173937</v>
      </c>
      <c r="E21" s="60">
        <v>56.29636</v>
      </c>
      <c r="F21" s="60">
        <v>217.4532</v>
      </c>
      <c r="G21" s="60">
        <v>0.00425889</v>
      </c>
    </row>
    <row r="22" spans="1:7" ht="12.75">
      <c r="A22" t="s">
        <v>30</v>
      </c>
      <c r="B22" s="60">
        <v>69.77079</v>
      </c>
      <c r="C22" s="60">
        <v>25.16773</v>
      </c>
      <c r="D22" s="60">
        <v>-14.69088</v>
      </c>
      <c r="E22" s="60">
        <v>-28.67031</v>
      </c>
      <c r="F22" s="60">
        <v>-40.61829</v>
      </c>
      <c r="G22" s="60">
        <v>0</v>
      </c>
    </row>
    <row r="23" spans="1:7" ht="12.75">
      <c r="A23" t="s">
        <v>31</v>
      </c>
      <c r="B23" s="60">
        <v>0.1248702</v>
      </c>
      <c r="C23" s="60">
        <v>37.96161</v>
      </c>
      <c r="D23" s="60">
        <v>-0.2400361</v>
      </c>
      <c r="E23" s="60">
        <v>0.02302585</v>
      </c>
      <c r="F23" s="60">
        <v>9.410922</v>
      </c>
      <c r="G23" s="60">
        <v>10.35848</v>
      </c>
    </row>
    <row r="24" spans="1:7" ht="12.75">
      <c r="A24" t="s">
        <v>32</v>
      </c>
      <c r="B24" s="60">
        <v>-0.8842611</v>
      </c>
      <c r="C24" s="60">
        <v>-37.29685</v>
      </c>
      <c r="D24" s="60">
        <v>-0.006383495</v>
      </c>
      <c r="E24" s="60">
        <v>-0.8440197</v>
      </c>
      <c r="F24" s="60">
        <v>0.3985655</v>
      </c>
      <c r="G24" s="60">
        <v>-9.256421</v>
      </c>
    </row>
    <row r="25" spans="1:7" ht="12.75">
      <c r="A25" t="s">
        <v>33</v>
      </c>
      <c r="B25" s="60">
        <v>-0.6399751</v>
      </c>
      <c r="C25" s="60">
        <v>17.60629</v>
      </c>
      <c r="D25" s="60">
        <v>0.2854427</v>
      </c>
      <c r="E25" s="60">
        <v>0.7273911</v>
      </c>
      <c r="F25" s="60">
        <v>0.3979001</v>
      </c>
      <c r="G25" s="60">
        <v>4.441871</v>
      </c>
    </row>
    <row r="26" spans="1:7" ht="12.75">
      <c r="A26" t="s">
        <v>34</v>
      </c>
      <c r="B26" s="60">
        <v>0.9285672</v>
      </c>
      <c r="C26" s="60">
        <v>-13.10745</v>
      </c>
      <c r="D26" s="60">
        <v>1.139211</v>
      </c>
      <c r="E26" s="60">
        <v>0.6974455</v>
      </c>
      <c r="F26" s="60">
        <v>1.88613</v>
      </c>
      <c r="G26" s="60">
        <v>-2.327399</v>
      </c>
    </row>
    <row r="27" spans="1:7" ht="12.75">
      <c r="A27" t="s">
        <v>35</v>
      </c>
      <c r="B27" s="60">
        <v>-0.2167872</v>
      </c>
      <c r="C27" s="60">
        <v>9.841728</v>
      </c>
      <c r="D27" s="60">
        <v>0.3254448</v>
      </c>
      <c r="E27" s="60">
        <v>-0.05077577</v>
      </c>
      <c r="F27" s="60">
        <v>0.7536257</v>
      </c>
      <c r="G27" s="60">
        <v>2.503988</v>
      </c>
    </row>
    <row r="28" spans="1:7" ht="12.75">
      <c r="A28" t="s">
        <v>36</v>
      </c>
      <c r="B28" s="60">
        <v>0.1739533</v>
      </c>
      <c r="C28" s="60">
        <v>-7.492173</v>
      </c>
      <c r="D28" s="60">
        <v>-0.02991015</v>
      </c>
      <c r="E28" s="60">
        <v>-0.04770948</v>
      </c>
      <c r="F28" s="60">
        <v>0.4388998</v>
      </c>
      <c r="G28" s="60">
        <v>-1.738127</v>
      </c>
    </row>
    <row r="29" spans="1:7" ht="12.75">
      <c r="A29" t="s">
        <v>37</v>
      </c>
      <c r="B29" s="60">
        <v>-0.01157282</v>
      </c>
      <c r="C29" s="60">
        <v>5.356067</v>
      </c>
      <c r="D29" s="60">
        <v>0.05171739</v>
      </c>
      <c r="E29" s="60">
        <v>0.2097549</v>
      </c>
      <c r="F29" s="60">
        <v>0.03579966</v>
      </c>
      <c r="G29" s="60">
        <v>1.355056</v>
      </c>
    </row>
    <row r="30" spans="1:7" ht="12.75">
      <c r="A30" t="s">
        <v>38</v>
      </c>
      <c r="B30" s="60">
        <v>0.09746113</v>
      </c>
      <c r="C30" s="60">
        <v>-3.930246</v>
      </c>
      <c r="D30" s="60">
        <v>0.2324519</v>
      </c>
      <c r="E30" s="60">
        <v>0.05143652</v>
      </c>
      <c r="F30" s="60">
        <v>0.253061</v>
      </c>
      <c r="G30" s="60">
        <v>-0.8296489</v>
      </c>
    </row>
    <row r="31" spans="1:7" ht="12.75">
      <c r="A31" t="s">
        <v>39</v>
      </c>
      <c r="B31" s="60">
        <v>-0.03354809</v>
      </c>
      <c r="C31" s="60">
        <v>2.878077</v>
      </c>
      <c r="D31" s="60">
        <v>0.05252261</v>
      </c>
      <c r="E31" s="60">
        <v>0.02351325</v>
      </c>
      <c r="F31" s="60">
        <v>0.06287243</v>
      </c>
      <c r="G31" s="60">
        <v>0.714416</v>
      </c>
    </row>
    <row r="32" spans="1:7" ht="12.75">
      <c r="A32" t="s">
        <v>40</v>
      </c>
      <c r="B32" s="60">
        <v>0.02976137</v>
      </c>
      <c r="C32" s="60">
        <v>-2.376531</v>
      </c>
      <c r="D32" s="60">
        <v>-0.00477093</v>
      </c>
      <c r="E32" s="60">
        <v>-0.02113331</v>
      </c>
      <c r="F32" s="60">
        <v>0.03548718</v>
      </c>
      <c r="G32" s="60">
        <v>-0.5690532</v>
      </c>
    </row>
    <row r="33" spans="1:7" ht="12.75">
      <c r="A33" t="s">
        <v>41</v>
      </c>
      <c r="B33" s="60">
        <v>0.1014017</v>
      </c>
      <c r="C33" s="60">
        <v>2.806761</v>
      </c>
      <c r="D33" s="60">
        <v>0.07632192</v>
      </c>
      <c r="E33" s="60">
        <v>0.06350528</v>
      </c>
      <c r="F33" s="60">
        <v>-0.002209985</v>
      </c>
      <c r="G33" s="60">
        <v>0.7234913</v>
      </c>
    </row>
    <row r="34" spans="1:7" ht="12.75">
      <c r="A34" t="s">
        <v>42</v>
      </c>
      <c r="B34" s="60">
        <v>-0.01098013</v>
      </c>
      <c r="C34" s="60">
        <v>-2.425808</v>
      </c>
      <c r="D34" s="60">
        <v>0.01551542</v>
      </c>
      <c r="E34" s="60">
        <v>0.00247589</v>
      </c>
      <c r="F34" s="60">
        <v>-0.02757649</v>
      </c>
      <c r="G34" s="60">
        <v>-0.5847105</v>
      </c>
    </row>
    <row r="35" spans="1:7" ht="12.75">
      <c r="A35" t="s">
        <v>43</v>
      </c>
      <c r="B35" s="60">
        <v>0.000168667</v>
      </c>
      <c r="C35" s="60">
        <v>1.98725</v>
      </c>
      <c r="D35" s="60">
        <v>0.002517205</v>
      </c>
      <c r="E35" s="60">
        <v>0.005972225</v>
      </c>
      <c r="F35" s="60">
        <v>0.002934943</v>
      </c>
      <c r="G35" s="60">
        <v>0.4807127</v>
      </c>
    </row>
    <row r="36" spans="1:6" ht="12.75">
      <c r="A36" t="s">
        <v>44</v>
      </c>
      <c r="B36" s="60">
        <v>18.41431</v>
      </c>
      <c r="C36" s="60">
        <v>18.41431</v>
      </c>
      <c r="D36" s="60">
        <v>18.42957</v>
      </c>
      <c r="E36" s="60">
        <v>18.44177</v>
      </c>
      <c r="F36" s="60">
        <v>18.45703</v>
      </c>
    </row>
    <row r="37" spans="1:6" ht="12.75">
      <c r="A37" t="s">
        <v>45</v>
      </c>
      <c r="B37" s="60">
        <v>-0.2609253</v>
      </c>
      <c r="C37" s="60">
        <v>-0.2120972</v>
      </c>
      <c r="D37" s="60">
        <v>-0.1897176</v>
      </c>
      <c r="E37" s="60">
        <v>-0.1764933</v>
      </c>
      <c r="F37" s="60">
        <v>-0.1668294</v>
      </c>
    </row>
    <row r="38" spans="1:7" ht="12.75">
      <c r="A38" t="s">
        <v>54</v>
      </c>
      <c r="B38" s="60">
        <v>9.936988E-05</v>
      </c>
      <c r="C38" s="60">
        <v>0.0003253074</v>
      </c>
      <c r="D38" s="60">
        <v>-0.0002451457</v>
      </c>
      <c r="E38" s="60">
        <v>0.0001559293</v>
      </c>
      <c r="F38" s="60">
        <v>-0.0005299963</v>
      </c>
      <c r="G38" s="60">
        <v>5.28829E-05</v>
      </c>
    </row>
    <row r="39" spans="1:7" ht="12.75">
      <c r="A39" t="s">
        <v>55</v>
      </c>
      <c r="B39" s="60">
        <v>8.010945E-05</v>
      </c>
      <c r="C39" s="60">
        <v>0.0002407009</v>
      </c>
      <c r="D39" s="60">
        <v>1.013555E-05</v>
      </c>
      <c r="E39" s="60">
        <v>-9.525675E-05</v>
      </c>
      <c r="F39" s="60">
        <v>-0.0003718232</v>
      </c>
      <c r="G39" s="60">
        <v>0.0009286308</v>
      </c>
    </row>
    <row r="40" spans="2:5" ht="12.75">
      <c r="B40" t="s">
        <v>46</v>
      </c>
      <c r="C40">
        <v>-0.003755</v>
      </c>
      <c r="D40" t="s">
        <v>47</v>
      </c>
      <c r="E40">
        <v>3.116158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12.515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9.936988300648042E-05</v>
      </c>
      <c r="C50">
        <f>-0.017/(C7*C7+C22*C22)*(C21*C22+C6*C7)</f>
        <v>0.000325307489236501</v>
      </c>
      <c r="D50">
        <f>-0.017/(D7*D7+D22*D22)*(D21*D22+D6*D7)</f>
        <v>-0.0002451457100182267</v>
      </c>
      <c r="E50">
        <f>-0.017/(E7*E7+E22*E22)*(E21*E22+E6*E7)</f>
        <v>0.0001559292860778674</v>
      </c>
      <c r="F50">
        <f>-0.017/(F7*F7+F22*F22)*(F21*F22+F6*F7)</f>
        <v>-0.0005299962477672139</v>
      </c>
      <c r="G50">
        <f>(B50*B$4+C50*C$4+D50*D$4+E50*E$4+F50*F$4)/SUM(B$4:F$4)</f>
        <v>5.074366496125251E-07</v>
      </c>
    </row>
    <row r="51" spans="1:7" ht="12.75">
      <c r="A51" t="s">
        <v>58</v>
      </c>
      <c r="B51">
        <f>-0.017/(B7*B7+B22*B22)*(B21*B7-B6*B22)</f>
        <v>8.010945647604304E-05</v>
      </c>
      <c r="C51">
        <f>-0.017/(C7*C7+C22*C22)*(C21*C7-C6*C22)</f>
        <v>0.0002407007848943918</v>
      </c>
      <c r="D51">
        <f>-0.017/(D7*D7+D22*D22)*(D21*D7-D6*D22)</f>
        <v>1.0135552279160743E-05</v>
      </c>
      <c r="E51">
        <f>-0.017/(E7*E7+E22*E22)*(E21*E7-E6*E22)</f>
        <v>-9.525675790300687E-05</v>
      </c>
      <c r="F51">
        <f>-0.017/(F7*F7+F22*F22)*(F21*F7-F6*F22)</f>
        <v>-0.0003718231941290721</v>
      </c>
      <c r="G51">
        <f>(B51*B$4+C51*C$4+D51*D$4+E51*E$4+F51*F$4)/SUM(B$4:F$4)</f>
        <v>-5.701718480379955E-07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10000.016820794166</v>
      </c>
      <c r="C62">
        <f>C7+(2/0.017)*(C8*C50-C23*C51)</f>
        <v>9999.307918688692</v>
      </c>
      <c r="D62">
        <f>D7+(2/0.017)*(D8*D50-D23*D51)</f>
        <v>9999.952101247805</v>
      </c>
      <c r="E62">
        <f>E7+(2/0.017)*(E8*E50-E23*E51)</f>
        <v>10000.029790848264</v>
      </c>
      <c r="F62">
        <f>F7+(2/0.017)*(F8*F50-F23*F51)</f>
        <v>10000.362766659724</v>
      </c>
    </row>
    <row r="63" spans="1:6" ht="12.75">
      <c r="A63" t="s">
        <v>66</v>
      </c>
      <c r="B63">
        <f>B8+(3/0.017)*(B9*B50-B24*B51)</f>
        <v>1.5470804021874063</v>
      </c>
      <c r="C63">
        <f>C8+(3/0.017)*(C9*C50-C24*C51)</f>
        <v>11.023253797718734</v>
      </c>
      <c r="D63">
        <f>D8+(3/0.017)*(D9*D50-D24*D51)</f>
        <v>1.668129087900215</v>
      </c>
      <c r="E63">
        <f>E8+(3/0.017)*(E9*E50-E24*E51)</f>
        <v>1.5695304226513462</v>
      </c>
      <c r="F63">
        <f>F8+(3/0.017)*(F9*F50-F24*F51)</f>
        <v>0.9119854725418054</v>
      </c>
    </row>
    <row r="64" spans="1:6" ht="12.75">
      <c r="A64" t="s">
        <v>67</v>
      </c>
      <c r="B64">
        <f>B9+(4/0.017)*(B10*B50-B25*B51)</f>
        <v>-0.2828943271347233</v>
      </c>
      <c r="C64">
        <f>C9+(4/0.017)*(C10*C50-C25*C51)</f>
        <v>-10.235700104688943</v>
      </c>
      <c r="D64">
        <f>D9+(4/0.017)*(D10*D50-D25*D51)</f>
        <v>0.0292157967621466</v>
      </c>
      <c r="E64">
        <f>E9+(4/0.017)*(E10*E50-E25*E51)</f>
        <v>-0.9271384659843922</v>
      </c>
      <c r="F64">
        <f>F9+(4/0.017)*(F10*F50-F25*F51)</f>
        <v>-1.138282758559986</v>
      </c>
    </row>
    <row r="65" spans="1:6" ht="12.75">
      <c r="A65" t="s">
        <v>68</v>
      </c>
      <c r="B65">
        <f>B10+(5/0.017)*(B11*B50-B26*B51)</f>
        <v>-0.48420823716508216</v>
      </c>
      <c r="C65">
        <f>C10+(5/0.017)*(C11*C50-C26*C51)</f>
        <v>8.756940816462993</v>
      </c>
      <c r="D65">
        <f>D10+(5/0.017)*(D11*D50-D26*D51)</f>
        <v>0.24194254569723395</v>
      </c>
      <c r="E65">
        <f>E10+(5/0.017)*(E11*E50-E26*E51)</f>
        <v>0.4191700768173928</v>
      </c>
      <c r="F65">
        <f>F10+(5/0.017)*(F11*F50-F26*F51)</f>
        <v>-1.5584179306696386</v>
      </c>
    </row>
    <row r="66" spans="1:6" ht="12.75">
      <c r="A66" t="s">
        <v>69</v>
      </c>
      <c r="B66">
        <f>B11+(6/0.017)*(B12*B50-B27*B51)</f>
        <v>5.142264248915909</v>
      </c>
      <c r="C66">
        <f>C11+(6/0.017)*(C12*C50-C27*C51)</f>
        <v>-3.032326098230521</v>
      </c>
      <c r="D66">
        <f>D11+(6/0.017)*(D12*D50-D27*D51)</f>
        <v>3.916569581246585</v>
      </c>
      <c r="E66">
        <f>E11+(6/0.017)*(E12*E50-E27*E51)</f>
        <v>4.170706854171904</v>
      </c>
      <c r="F66">
        <f>F11+(6/0.017)*(F12*F50-F27*F51)</f>
        <v>15.915836010992654</v>
      </c>
    </row>
    <row r="67" spans="1:6" ht="12.75">
      <c r="A67" t="s">
        <v>70</v>
      </c>
      <c r="B67">
        <f>B12+(7/0.017)*(B13*B50-B28*B51)</f>
        <v>0.3218868572762579</v>
      </c>
      <c r="C67">
        <f>C12+(7/0.017)*(C13*C50-C28*C51)</f>
        <v>6.0930186301015175</v>
      </c>
      <c r="D67">
        <f>D12+(7/0.017)*(D13*D50-D28*D51)</f>
        <v>0.12567100575742446</v>
      </c>
      <c r="E67">
        <f>E12+(7/0.017)*(E13*E50-E28*E51)</f>
        <v>-0.13456768548742273</v>
      </c>
      <c r="F67">
        <f>F12+(7/0.017)*(F13*F50-F28*F51)</f>
        <v>0.20531513870830392</v>
      </c>
    </row>
    <row r="68" spans="1:6" ht="12.75">
      <c r="A68" t="s">
        <v>71</v>
      </c>
      <c r="B68">
        <f>B13+(8/0.017)*(B14*B50-B29*B51)</f>
        <v>-0.0153828499673378</v>
      </c>
      <c r="C68">
        <f>C13+(8/0.017)*(C14*C50-C29*C51)</f>
        <v>-5.526914190037374</v>
      </c>
      <c r="D68">
        <f>D13+(8/0.017)*(D14*D50-D29*D51)</f>
        <v>-0.03144937652682428</v>
      </c>
      <c r="E68">
        <f>E13+(8/0.017)*(E14*E50-E29*E51)</f>
        <v>-0.21710956605168102</v>
      </c>
      <c r="F68">
        <f>F13+(8/0.017)*(F14*F50-F29*F51)</f>
        <v>-0.2595590617042872</v>
      </c>
    </row>
    <row r="69" spans="1:6" ht="12.75">
      <c r="A69" t="s">
        <v>72</v>
      </c>
      <c r="B69">
        <f>B14+(9/0.017)*(B15*B50-B30*B51)</f>
        <v>-0.054299840545737055</v>
      </c>
      <c r="C69">
        <f>C14+(9/0.017)*(C15*C50-C30*C51)</f>
        <v>4.823738384767338</v>
      </c>
      <c r="D69">
        <f>D14+(9/0.017)*(D15*D50-D30*D51)</f>
        <v>-0.05324128356082693</v>
      </c>
      <c r="E69">
        <f>E14+(9/0.017)*(E15*E50-E30*E51)</f>
        <v>-0.027914587463118992</v>
      </c>
      <c r="F69">
        <f>F14+(9/0.017)*(F15*F50-F30*F51)</f>
        <v>-0.12423225982753044</v>
      </c>
    </row>
    <row r="70" spans="1:6" ht="12.75">
      <c r="A70" t="s">
        <v>73</v>
      </c>
      <c r="B70">
        <f>B15+(10/0.017)*(B16*B50-B31*B51)</f>
        <v>-0.31287525822268114</v>
      </c>
      <c r="C70">
        <f>C15+(10/0.017)*(C16*C50-C31*C51)</f>
        <v>-4.189661410978015</v>
      </c>
      <c r="D70">
        <f>D15+(10/0.017)*(D16*D50-D31*D51)</f>
        <v>-0.08358393363448811</v>
      </c>
      <c r="E70">
        <f>E15+(10/0.017)*(E16*E50-E31*E51)</f>
        <v>-0.10092051488394356</v>
      </c>
      <c r="F70">
        <f>F15+(10/0.017)*(F16*F50-F31*F51)</f>
        <v>-0.3526691849616342</v>
      </c>
    </row>
    <row r="71" spans="1:6" ht="12.75">
      <c r="A71" t="s">
        <v>74</v>
      </c>
      <c r="B71">
        <f>B16+(11/0.017)*(B17*B50-B32*B51)</f>
        <v>0.037674582601026546</v>
      </c>
      <c r="C71">
        <f>C16+(11/0.017)*(C17*C50-C32*C51)</f>
        <v>3.535762194441472</v>
      </c>
      <c r="D71">
        <f>D16+(11/0.017)*(D17*D50-D32*D51)</f>
        <v>0.029691509819844145</v>
      </c>
      <c r="E71">
        <f>E16+(11/0.017)*(E17*E50-E32*E51)</f>
        <v>0.03353196212271527</v>
      </c>
      <c r="F71">
        <f>F16+(11/0.017)*(F17*F50-F32*F51)</f>
        <v>0.04953534960450856</v>
      </c>
    </row>
    <row r="72" spans="1:6" ht="12.75">
      <c r="A72" t="s">
        <v>75</v>
      </c>
      <c r="B72">
        <f>B17+(12/0.017)*(B18*B50-B33*B51)</f>
        <v>-0.027689121686750313</v>
      </c>
      <c r="C72">
        <f>C17+(12/0.017)*(C18*C50-C33*C51)</f>
        <v>-3.756297272706163</v>
      </c>
      <c r="D72">
        <f>D17+(12/0.017)*(D18*D50-D33*D51)</f>
        <v>-0.012984669634726666</v>
      </c>
      <c r="E72">
        <f>E17+(12/0.017)*(E18*E50-E33*E51)</f>
        <v>0.003913997853288082</v>
      </c>
      <c r="F72">
        <f>F17+(12/0.017)*(F18*F50-F33*F51)</f>
        <v>-0.0011689592866139104</v>
      </c>
    </row>
    <row r="73" spans="1:6" ht="12.75">
      <c r="A73" t="s">
        <v>76</v>
      </c>
      <c r="B73">
        <f>B18+(13/0.017)*(B19*B50-B34*B51)</f>
        <v>-0.001622534898832493</v>
      </c>
      <c r="C73">
        <f>C18+(13/0.017)*(C19*C50-C34*C51)</f>
        <v>2.29066013227273</v>
      </c>
      <c r="D73">
        <f>D18+(13/0.017)*(D19*D50-D34*D51)</f>
        <v>-0.00914746224354469</v>
      </c>
      <c r="E73">
        <f>E18+(13/0.017)*(E19*E50-E34*E51)</f>
        <v>-0.0010073015492084066</v>
      </c>
      <c r="F73">
        <f>F18+(13/0.017)*(F19*F50-F34*F51)</f>
        <v>-0.032848005401673624</v>
      </c>
    </row>
    <row r="74" spans="1:6" ht="12.75">
      <c r="A74" t="s">
        <v>77</v>
      </c>
      <c r="B74">
        <f>B19+(14/0.017)*(B20*B50-B35*B51)</f>
        <v>-0.19319918273972028</v>
      </c>
      <c r="C74">
        <f>C19+(14/0.017)*(C20*C50-C35*C51)</f>
        <v>-1.7898952134511217</v>
      </c>
      <c r="D74">
        <f>D19+(14/0.017)*(D20*D50-D35*D51)</f>
        <v>-0.1476289801728604</v>
      </c>
      <c r="E74">
        <f>E19+(14/0.017)*(E20*E50-E35*E51)</f>
        <v>-0.15300310889570892</v>
      </c>
      <c r="F74">
        <f>F19+(14/0.017)*(F20*F50-F35*F51)</f>
        <v>-0.12215352099370268</v>
      </c>
    </row>
    <row r="75" spans="1:6" ht="12.75">
      <c r="A75" t="s">
        <v>78</v>
      </c>
      <c r="B75" s="60">
        <f>B20</f>
        <v>0.002600931</v>
      </c>
      <c r="C75" s="60">
        <f>C20</f>
        <v>1.308654</v>
      </c>
      <c r="D75" s="60">
        <f>D20</f>
        <v>0.001656734</v>
      </c>
      <c r="E75" s="60">
        <f>E20</f>
        <v>-9.976056E-05</v>
      </c>
      <c r="F75" s="60">
        <f>F20</f>
        <v>0.006964143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69.78675905006111</v>
      </c>
      <c r="C82">
        <f>C22+(2/0.017)*(C8*C51+C23*C50)</f>
        <v>26.903895292039504</v>
      </c>
      <c r="D82">
        <f>D22+(2/0.017)*(D8*D51+D23*D50)</f>
        <v>-14.68196498924425</v>
      </c>
      <c r="E82">
        <f>E22+(2/0.017)*(E8*E51+E23*E50)</f>
        <v>-28.6879291061614</v>
      </c>
      <c r="F82">
        <f>F22+(2/0.017)*(F8*F51+F23*F50)</f>
        <v>-41.239393385676</v>
      </c>
    </row>
    <row r="83" spans="1:6" ht="12.75">
      <c r="A83" t="s">
        <v>81</v>
      </c>
      <c r="B83">
        <f>B23+(3/0.017)*(B9*B51+B24*B50)</f>
        <v>0.10539644178643759</v>
      </c>
      <c r="C83">
        <f>C23+(3/0.017)*(C9*C51+C24*C50)</f>
        <v>35.401723535958425</v>
      </c>
      <c r="D83">
        <f>D23+(3/0.017)*(D9*D51+D24*D50)</f>
        <v>-0.2396519367678953</v>
      </c>
      <c r="E83">
        <f>E23+(3/0.017)*(E9*E51+E24*E50)</f>
        <v>0.01578855727753531</v>
      </c>
      <c r="F83">
        <f>F23+(3/0.017)*(F9*F51+F24*F50)</f>
        <v>9.444867662447772</v>
      </c>
    </row>
    <row r="84" spans="1:6" ht="12.75">
      <c r="A84" t="s">
        <v>82</v>
      </c>
      <c r="B84">
        <f>B24+(4/0.017)*(B10*B51+B25*B50)</f>
        <v>-0.9107621789606504</v>
      </c>
      <c r="C84">
        <f>C24+(4/0.017)*(C10*C51+C25*C50)</f>
        <v>-35.490108246549504</v>
      </c>
      <c r="D84">
        <f>D24+(4/0.017)*(D10*D51+D25*D50)</f>
        <v>-0.021587654085477016</v>
      </c>
      <c r="E84">
        <f>E24+(4/0.017)*(E10*E51+E25*E50)</f>
        <v>-0.8219937575525724</v>
      </c>
      <c r="F84">
        <f>F24+(4/0.017)*(F10*F51+F25*F50)</f>
        <v>0.2874606936061391</v>
      </c>
    </row>
    <row r="85" spans="1:6" ht="12.75">
      <c r="A85" t="s">
        <v>83</v>
      </c>
      <c r="B85">
        <f>B25+(5/0.017)*(B11*B51+B26*B50)</f>
        <v>-0.49209202432007626</v>
      </c>
      <c r="C85">
        <f>C25+(5/0.017)*(C11*C51+C26*C50)</f>
        <v>16.14700770258714</v>
      </c>
      <c r="D85">
        <f>D25+(5/0.017)*(D11*D51+D26*D50)</f>
        <v>0.21501399566944535</v>
      </c>
      <c r="E85">
        <f>E25+(5/0.017)*(E11*E51+E26*E50)</f>
        <v>0.6422974581304918</v>
      </c>
      <c r="F85">
        <f>F25+(5/0.017)*(F11*F51+F26*F50)</f>
        <v>-1.6271821057898512</v>
      </c>
    </row>
    <row r="86" spans="1:6" ht="12.75">
      <c r="A86" t="s">
        <v>84</v>
      </c>
      <c r="B86">
        <f>B26+(6/0.017)*(B12*B51+B27*B50)</f>
        <v>0.9302438307531997</v>
      </c>
      <c r="C86">
        <f>C26+(6/0.017)*(C12*C51+C27*C50)</f>
        <v>-11.458056774659772</v>
      </c>
      <c r="D86">
        <f>D26+(6/0.017)*(D12*D51+D27*D50)</f>
        <v>1.1114881080753944</v>
      </c>
      <c r="E86">
        <f>E26+(6/0.017)*(E12*E51+E27*E50)</f>
        <v>0.6986268701742545</v>
      </c>
      <c r="F86">
        <f>F26+(6/0.017)*(F12*F51+F27*F50)</f>
        <v>1.7366041538597887</v>
      </c>
    </row>
    <row r="87" spans="1:6" ht="12.75">
      <c r="A87" t="s">
        <v>85</v>
      </c>
      <c r="B87">
        <f>B27+(7/0.017)*(B13*B51+B28*B50)</f>
        <v>-0.21013969273143687</v>
      </c>
      <c r="C87">
        <f>C27+(7/0.017)*(C13*C51+C28*C50)</f>
        <v>8.273040191360657</v>
      </c>
      <c r="D87">
        <f>D27+(7/0.017)*(D13*D51+D28*D50)</f>
        <v>0.3283037816320901</v>
      </c>
      <c r="E87">
        <f>E27+(7/0.017)*(E13*E51+E28*E50)</f>
        <v>-0.04501719473619205</v>
      </c>
      <c r="F87">
        <f>F27+(7/0.017)*(F13*F51+F28*F50)</f>
        <v>0.7090087732138323</v>
      </c>
    </row>
    <row r="88" spans="1:6" ht="12.75">
      <c r="A88" t="s">
        <v>86</v>
      </c>
      <c r="B88">
        <f>B28+(8/0.017)*(B14*B51+B29*B50)</f>
        <v>0.1721492813639548</v>
      </c>
      <c r="C88">
        <f>C28+(8/0.017)*(C14*C51+C29*C50)</f>
        <v>-6.093988584835661</v>
      </c>
      <c r="D88">
        <f>D28+(8/0.017)*(D14*D51+D29*D50)</f>
        <v>-0.036173566017601536</v>
      </c>
      <c r="E88">
        <f>E28+(8/0.017)*(E14*E51+E29*E50)</f>
        <v>-0.031340615618847975</v>
      </c>
      <c r="F88">
        <f>F28+(8/0.017)*(F14*F51+F29*F50)</f>
        <v>0.47793483406982384</v>
      </c>
    </row>
    <row r="89" spans="1:6" ht="12.75">
      <c r="A89" t="s">
        <v>87</v>
      </c>
      <c r="B89">
        <f>B29+(9/0.017)*(B15*B51+B30*B50)</f>
        <v>-0.01988284954833492</v>
      </c>
      <c r="C89">
        <f>C29+(9/0.017)*(C15*C51+C30*C50)</f>
        <v>4.100523129225</v>
      </c>
      <c r="D89">
        <f>D29+(9/0.017)*(D15*D51+D30*D50)</f>
        <v>0.021122904210489644</v>
      </c>
      <c r="E89">
        <f>E29+(9/0.017)*(E15*E51+E30*E50)</f>
        <v>0.21931907106926002</v>
      </c>
      <c r="F89">
        <f>F29+(9/0.017)*(F15*F51+F30*F50)</f>
        <v>0.03499949694769783</v>
      </c>
    </row>
    <row r="90" spans="1:6" ht="12.75">
      <c r="A90" t="s">
        <v>88</v>
      </c>
      <c r="B90">
        <f>B30+(10/0.017)*(B16*B51+B31*B50)</f>
        <v>0.09741734990894245</v>
      </c>
      <c r="C90">
        <f>C30+(10/0.017)*(C16*C51+C31*C50)</f>
        <v>-2.8179562622743246</v>
      </c>
      <c r="D90">
        <f>D30+(10/0.017)*(D16*D51+D31*D50)</f>
        <v>0.2250370410143845</v>
      </c>
      <c r="E90">
        <f>E30+(10/0.017)*(E16*E51+E31*E50)</f>
        <v>0.05162866983847767</v>
      </c>
      <c r="F90">
        <f>F30+(10/0.017)*(F16*F51+F31*F50)</f>
        <v>0.22660360750912656</v>
      </c>
    </row>
    <row r="91" spans="1:6" ht="12.75">
      <c r="A91" t="s">
        <v>89</v>
      </c>
      <c r="B91">
        <f>B31+(11/0.017)*(B17*B51+B32*B50)</f>
        <v>-0.03281763104090016</v>
      </c>
      <c r="C91">
        <f>C31+(11/0.017)*(C17*C51+C32*C50)</f>
        <v>1.7855800268291941</v>
      </c>
      <c r="D91">
        <f>D31+(11/0.017)*(D17*D51+D32*D50)</f>
        <v>0.05315623937115026</v>
      </c>
      <c r="E91">
        <f>E31+(11/0.017)*(E17*E51+E32*E50)</f>
        <v>0.021519027921862506</v>
      </c>
      <c r="F91">
        <f>F31+(11/0.017)*(F17*F51+F32*F50)</f>
        <v>0.0574730819356274</v>
      </c>
    </row>
    <row r="92" spans="1:6" ht="12.75">
      <c r="A92" t="s">
        <v>90</v>
      </c>
      <c r="B92">
        <f>B32+(12/0.017)*(B18*B51+B33*B50)</f>
        <v>0.03757529088055848</v>
      </c>
      <c r="C92">
        <f>C32+(12/0.017)*(C18*C51+C33*C50)</f>
        <v>-1.3448628723631424</v>
      </c>
      <c r="D92">
        <f>D32+(12/0.017)*(D18*D51+D33*D50)</f>
        <v>-0.01824009333628944</v>
      </c>
      <c r="E92">
        <f>E32+(12/0.017)*(E18*E51+E33*E50)</f>
        <v>-0.015293957850882264</v>
      </c>
      <c r="F92">
        <f>F32+(12/0.017)*(F18*F51+F33*F50)</f>
        <v>0.05564363647039981</v>
      </c>
    </row>
    <row r="93" spans="1:6" ht="12.75">
      <c r="A93" t="s">
        <v>91</v>
      </c>
      <c r="B93">
        <f>B33+(13/0.017)*(B19*B51+B34*B50)</f>
        <v>0.08871956130657908</v>
      </c>
      <c r="C93">
        <f>C33+(13/0.017)*(C19*C51+C34*C50)</f>
        <v>1.8818243098455774</v>
      </c>
      <c r="D93">
        <f>D33+(13/0.017)*(D19*D51+D34*D50)</f>
        <v>0.07227185648004072</v>
      </c>
      <c r="E93">
        <f>E33+(13/0.017)*(E19*E51+E34*E50)</f>
        <v>0.07497896645631251</v>
      </c>
      <c r="F93">
        <f>F33+(13/0.017)*(F19*F51+F34*F50)</f>
        <v>0.04309035373095423</v>
      </c>
    </row>
    <row r="94" spans="1:6" ht="12.75">
      <c r="A94" t="s">
        <v>92</v>
      </c>
      <c r="B94">
        <f>B34+(14/0.017)*(B20*B51+B35*B50)</f>
        <v>-0.010794737397459857</v>
      </c>
      <c r="C94">
        <f>C34+(14/0.017)*(C20*C51+C35*C50)</f>
        <v>-1.634016297578476</v>
      </c>
      <c r="D94">
        <f>D34+(14/0.017)*(D20*D51+D35*D50)</f>
        <v>0.015021063452892074</v>
      </c>
      <c r="E94">
        <f>E34+(14/0.017)*(E20*E51+E35*E50)</f>
        <v>0.003250623357224713</v>
      </c>
      <c r="F94">
        <f>F34+(14/0.017)*(F20*F51+F35*F50)</f>
        <v>-0.03098996890638775</v>
      </c>
    </row>
    <row r="95" spans="1:6" ht="12.75">
      <c r="A95" t="s">
        <v>93</v>
      </c>
      <c r="B95" s="60">
        <f>B35</f>
        <v>0.000168667</v>
      </c>
      <c r="C95" s="60">
        <f>C35</f>
        <v>1.98725</v>
      </c>
      <c r="D95" s="60">
        <f>D35</f>
        <v>0.002517205</v>
      </c>
      <c r="E95" s="60">
        <f>E35</f>
        <v>0.005972225</v>
      </c>
      <c r="F95" s="60">
        <f>F35</f>
        <v>0.002934943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1.5470777998796832</v>
      </c>
      <c r="C103">
        <f>C63*10000/C62</f>
        <v>11.024016749315509</v>
      </c>
      <c r="D103">
        <f>D63*10000/D62</f>
        <v>1.668137078068668</v>
      </c>
      <c r="E103">
        <f>E63*10000/E62</f>
        <v>1.5695257469010089</v>
      </c>
      <c r="F103">
        <f>F63*10000/F62</f>
        <v>0.9119523899495725</v>
      </c>
      <c r="G103">
        <f>AVERAGE(C103:E103)</f>
        <v>4.7538931914283955</v>
      </c>
      <c r="H103">
        <f>STDEV(C103:E103)</f>
        <v>5.430310131294243</v>
      </c>
      <c r="I103">
        <f>(B103*B4+C103*C4+D103*D4+E103*E4+F103*F4)/SUM(B4:F4)</f>
        <v>3.7780314119017926</v>
      </c>
      <c r="K103">
        <f>(LN(H103)+LN(H123))/2-LN(K114*K115^3)</f>
        <v>-1.5222026630752619</v>
      </c>
    </row>
    <row r="104" spans="1:11" ht="12.75">
      <c r="A104" t="s">
        <v>67</v>
      </c>
      <c r="B104">
        <f>B64*10000/B62</f>
        <v>-0.28289385128479894</v>
      </c>
      <c r="C104">
        <f>C64*10000/C62</f>
        <v>-10.236408547394</v>
      </c>
      <c r="D104">
        <f>D64*10000/D62</f>
        <v>0.029215936702837828</v>
      </c>
      <c r="E104">
        <f>E64*10000/E62</f>
        <v>-0.9271357039684844</v>
      </c>
      <c r="F104">
        <f>F64*10000/F62</f>
        <v>-1.1382414669544934</v>
      </c>
      <c r="G104">
        <f>AVERAGE(C104:E104)</f>
        <v>-3.7114427715532154</v>
      </c>
      <c r="H104">
        <f>STDEV(C104:E104)</f>
        <v>5.6709819164827024</v>
      </c>
      <c r="I104">
        <f>(B104*B4+C104*C4+D104*D4+E104*E4+F104*F4)/SUM(B4:F4)</f>
        <v>-2.872851743308133</v>
      </c>
      <c r="K104">
        <f>(LN(H104)+LN(H124))/2-LN(K114*K115^4)</f>
        <v>-0.9154278874707282</v>
      </c>
    </row>
    <row r="105" spans="1:11" ht="12.75">
      <c r="A105" t="s">
        <v>68</v>
      </c>
      <c r="B105">
        <f>B65*10000/B62</f>
        <v>-0.48420742268974304</v>
      </c>
      <c r="C105">
        <f>C65*10000/C62</f>
        <v>8.757546909917918</v>
      </c>
      <c r="D105">
        <f>D65*10000/D62</f>
        <v>0.241943704577389</v>
      </c>
      <c r="E105">
        <f>E65*10000/E62</f>
        <v>0.41916882807789735</v>
      </c>
      <c r="F105">
        <f>F65*10000/F62</f>
        <v>-1.5583613985137204</v>
      </c>
      <c r="G105">
        <f>AVERAGE(C105:E105)</f>
        <v>3.1395531475244014</v>
      </c>
      <c r="H105">
        <f>STDEV(C105:E105)</f>
        <v>4.866132203487621</v>
      </c>
      <c r="I105">
        <f>(B105*B4+C105*C4+D105*D4+E105*E4+F105*F4)/SUM(B4:F4)</f>
        <v>1.9891192787331071</v>
      </c>
      <c r="K105">
        <f>(LN(H105)+LN(H125))/2-LN(K114*K115^5)</f>
        <v>-0.8018396428282077</v>
      </c>
    </row>
    <row r="106" spans="1:11" ht="12.75">
      <c r="A106" t="s">
        <v>69</v>
      </c>
      <c r="B106">
        <f>B66*10000/B62</f>
        <v>5.142255599233611</v>
      </c>
      <c r="C106">
        <f>C66*10000/C62</f>
        <v>-3.0325359743778946</v>
      </c>
      <c r="D106">
        <f>D66*10000/D62</f>
        <v>3.916588341216025</v>
      </c>
      <c r="E106">
        <f>E66*10000/E62</f>
        <v>4.170694429319414</v>
      </c>
      <c r="F106">
        <f>F66*10000/F62</f>
        <v>15.915258658470437</v>
      </c>
      <c r="G106">
        <f>AVERAGE(C106:E106)</f>
        <v>1.6849155987191817</v>
      </c>
      <c r="H106">
        <f>STDEV(C106:E106)</f>
        <v>4.087408039869504</v>
      </c>
      <c r="I106">
        <f>(B106*B4+C106*C4+D106*D4+E106*E4+F106*F4)/SUM(B4:F4)</f>
        <v>4.083264836558683</v>
      </c>
      <c r="K106">
        <f>(LN(H106)+LN(H126))/2-LN(K114*K115^6)</f>
        <v>-0.41770966295049927</v>
      </c>
    </row>
    <row r="107" spans="1:11" ht="12.75">
      <c r="A107" t="s">
        <v>70</v>
      </c>
      <c r="B107">
        <f>B67*10000/B62</f>
        <v>0.32188631583791155</v>
      </c>
      <c r="C107">
        <f>C67*10000/C62</f>
        <v>6.093440345720002</v>
      </c>
      <c r="D107">
        <f>D67*10000/D62</f>
        <v>0.125671607708744</v>
      </c>
      <c r="E107">
        <f>E67*10000/E62</f>
        <v>-0.13456728460006703</v>
      </c>
      <c r="F107">
        <f>F67*10000/F62</f>
        <v>0.20530769082978212</v>
      </c>
      <c r="G107">
        <f>AVERAGE(C107:E107)</f>
        <v>2.0281815562762264</v>
      </c>
      <c r="H107">
        <f>STDEV(C107:E107)</f>
        <v>3.5230211238551967</v>
      </c>
      <c r="I107">
        <f>(B107*B4+C107*C4+D107*D4+E107*E4+F107*F4)/SUM(B4:F4)</f>
        <v>1.538540183756952</v>
      </c>
      <c r="K107">
        <f>(LN(H107)+LN(H127))/2-LN(K114*K115^7)</f>
        <v>-0.10999630936498139</v>
      </c>
    </row>
    <row r="108" spans="1:9" ht="12.75">
      <c r="A108" t="s">
        <v>71</v>
      </c>
      <c r="B108">
        <f>B68*10000/B62</f>
        <v>-0.015382824092206027</v>
      </c>
      <c r="C108">
        <f>C68*10000/C62</f>
        <v>-5.5272967239138415</v>
      </c>
      <c r="D108">
        <f>D68*10000/D62</f>
        <v>-0.03144952716613512</v>
      </c>
      <c r="E108">
        <f>E68*10000/E62</f>
        <v>-0.21710891926579395</v>
      </c>
      <c r="F108">
        <f>F68*10000/F62</f>
        <v>-0.2595496461084721</v>
      </c>
      <c r="G108">
        <f>AVERAGE(C108:E108)</f>
        <v>-1.9252850567819235</v>
      </c>
      <c r="H108">
        <f>STDEV(C108:E108)</f>
        <v>3.1208145395208198</v>
      </c>
      <c r="I108">
        <f>(B108*B4+C108*C4+D108*D4+E108*E4+F108*F4)/SUM(B4:F4)</f>
        <v>-1.4271298006292659</v>
      </c>
    </row>
    <row r="109" spans="1:9" ht="12.75">
      <c r="A109" t="s">
        <v>72</v>
      </c>
      <c r="B109">
        <f>B69*10000/B62</f>
        <v>-0.05429974920924658</v>
      </c>
      <c r="C109">
        <f>C69*10000/C62</f>
        <v>4.824072249792185</v>
      </c>
      <c r="D109">
        <f>D69*10000/D62</f>
        <v>-0.05324153858115322</v>
      </c>
      <c r="E109">
        <f>E69*10000/E62</f>
        <v>-0.027914504303442784</v>
      </c>
      <c r="F109">
        <f>F69*10000/F62</f>
        <v>-0.12422775325882097</v>
      </c>
      <c r="G109">
        <f>AVERAGE(C109:E109)</f>
        <v>1.5809720689691966</v>
      </c>
      <c r="H109">
        <f>STDEV(C109:E109)</f>
        <v>2.8086356922546756</v>
      </c>
      <c r="I109">
        <f>(B109*B4+C109*C4+D109*D4+E109*E4+F109*F4)/SUM(B4:F4)</f>
        <v>1.1172347445831992</v>
      </c>
    </row>
    <row r="110" spans="1:11" ht="12.75">
      <c r="A110" t="s">
        <v>73</v>
      </c>
      <c r="B110">
        <f>B70*10000/B62</f>
        <v>-0.31287473194253457</v>
      </c>
      <c r="C110">
        <f>C70*10000/C62</f>
        <v>-4.189951389683224</v>
      </c>
      <c r="D110">
        <f>D70*10000/D62</f>
        <v>-0.08358433399301825</v>
      </c>
      <c r="E110">
        <f>E70*10000/E62</f>
        <v>-0.10092021423406466</v>
      </c>
      <c r="F110">
        <f>F70*10000/F62</f>
        <v>-0.3526563917635071</v>
      </c>
      <c r="G110">
        <f>AVERAGE(C110:E110)</f>
        <v>-1.4581519793034357</v>
      </c>
      <c r="H110">
        <f>STDEV(C110:E110)</f>
        <v>2.365823566350511</v>
      </c>
      <c r="I110">
        <f>(B110*B4+C110*C4+D110*D4+E110*E4+F110*F4)/SUM(B4:F4)</f>
        <v>-1.1452561709532694</v>
      </c>
      <c r="K110">
        <f>EXP(AVERAGE(K103:K107))</f>
        <v>0.4707466474749296</v>
      </c>
    </row>
    <row r="111" spans="1:9" ht="12.75">
      <c r="A111" t="s">
        <v>74</v>
      </c>
      <c r="B111">
        <f>B71*10000/B62</f>
        <v>0.03767451922949322</v>
      </c>
      <c r="C111">
        <f>C71*10000/C62</f>
        <v>3.536006914871716</v>
      </c>
      <c r="D111">
        <f>D71*10000/D62</f>
        <v>0.029691652039152472</v>
      </c>
      <c r="E111">
        <f>E71*10000/E62</f>
        <v>0.0335318622284533</v>
      </c>
      <c r="F111">
        <f>F71*10000/F62</f>
        <v>0.04953355269236311</v>
      </c>
      <c r="G111">
        <f>AVERAGE(C111:E111)</f>
        <v>1.199743476379774</v>
      </c>
      <c r="H111">
        <f>STDEV(C111:E111)</f>
        <v>2.0232643987697747</v>
      </c>
      <c r="I111">
        <f>(B111*B4+C111*C4+D111*D4+E111*E4+F111*F4)/SUM(B4:F4)</f>
        <v>0.8784143055170117</v>
      </c>
    </row>
    <row r="112" spans="1:9" ht="12.75">
      <c r="A112" t="s">
        <v>75</v>
      </c>
      <c r="B112">
        <f>B72*10000/B62</f>
        <v>-0.027689075111527003</v>
      </c>
      <c r="C112">
        <f>C72*10000/C62</f>
        <v>-3.7565572570134065</v>
      </c>
      <c r="D112">
        <f>D72*10000/D62</f>
        <v>-0.01298473182997189</v>
      </c>
      <c r="E112">
        <f>E72*10000/E62</f>
        <v>0.003913986193191204</v>
      </c>
      <c r="F112">
        <f>F72*10000/F62</f>
        <v>-0.001168916882206625</v>
      </c>
      <c r="G112">
        <f>AVERAGE(C112:E112)</f>
        <v>-1.255209334216729</v>
      </c>
      <c r="H112">
        <f>STDEV(C112:E112)</f>
        <v>2.1662473230975143</v>
      </c>
      <c r="I112">
        <f>(B112*B4+C112*C4+D112*D4+E112*E4+F112*F4)/SUM(B4:F4)</f>
        <v>-0.9105745097380227</v>
      </c>
    </row>
    <row r="113" spans="1:9" ht="12.75">
      <c r="A113" t="s">
        <v>76</v>
      </c>
      <c r="B113">
        <f>B73*10000/B62</f>
        <v>-0.0016225321696045276</v>
      </c>
      <c r="C113">
        <f>C73*10000/C62</f>
        <v>2.2908186755520243</v>
      </c>
      <c r="D113">
        <f>D73*10000/D62</f>
        <v>-0.009147506058957281</v>
      </c>
      <c r="E113">
        <f>E73*10000/E62</f>
        <v>-0.0010072985483805853</v>
      </c>
      <c r="F113">
        <f>F73*10000/F62</f>
        <v>-0.032846813828780096</v>
      </c>
      <c r="G113">
        <f>AVERAGE(C113:E113)</f>
        <v>0.7602212903148954</v>
      </c>
      <c r="H113">
        <f>STDEV(C113:E113)</f>
        <v>1.3255424672622265</v>
      </c>
      <c r="I113">
        <f>(B113*B4+C113*C4+D113*D4+E113*E4+F113*F4)/SUM(B4:F4)</f>
        <v>0.5443568110792483</v>
      </c>
    </row>
    <row r="114" spans="1:11" ht="12.75">
      <c r="A114" t="s">
        <v>77</v>
      </c>
      <c r="B114">
        <f>B74*10000/B62</f>
        <v>-0.1931988577638983</v>
      </c>
      <c r="C114">
        <f>C74*10000/C62</f>
        <v>-1.790019097327536</v>
      </c>
      <c r="D114">
        <f>D74*10000/D62</f>
        <v>-0.14762968730064127</v>
      </c>
      <c r="E114">
        <f>E74*10000/E62</f>
        <v>-0.1530026530878267</v>
      </c>
      <c r="F114">
        <f>F74*10000/F62</f>
        <v>-0.12214908983197202</v>
      </c>
      <c r="G114">
        <f>AVERAGE(C114:E114)</f>
        <v>-0.6968838125720014</v>
      </c>
      <c r="H114">
        <f>STDEV(C114:E114)</f>
        <v>0.9466867381945892</v>
      </c>
      <c r="I114">
        <f>(B114*B4+C114*C4+D114*D4+E114*E4+F114*F4)/SUM(B4:F4)</f>
        <v>-0.5474495491564282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0.0026009266250348597</v>
      </c>
      <c r="C115">
        <f>C75*10000/C62</f>
        <v>1.3087445757662164</v>
      </c>
      <c r="D115">
        <f>D75*10000/D62</f>
        <v>0.0016567419355871425</v>
      </c>
      <c r="E115">
        <f>E75*10000/E62</f>
        <v>-9.97602628057148E-05</v>
      </c>
      <c r="F115">
        <f>F75*10000/F62</f>
        <v>0.0069638903732750605</v>
      </c>
      <c r="G115">
        <f>AVERAGE(C115:E115)</f>
        <v>0.4367671858129993</v>
      </c>
      <c r="H115">
        <f>STDEV(C115:E115)</f>
        <v>0.7551550819316598</v>
      </c>
      <c r="I115">
        <f>(B115*B4+C115*C4+D115*D4+E115*E4+F115*F4)/SUM(B4:F4)</f>
        <v>0.31670459799840617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69.78664166338761</v>
      </c>
      <c r="C122">
        <f>C82*10000/C62</f>
        <v>26.905757389225073</v>
      </c>
      <c r="D122">
        <f>D82*10000/D62</f>
        <v>-14.682035314361375</v>
      </c>
      <c r="E122">
        <f>E82*10000/E62</f>
        <v>-28.687843642641703</v>
      </c>
      <c r="F122">
        <f>F82*10000/F62</f>
        <v>-41.23789741224618</v>
      </c>
      <c r="G122">
        <f>AVERAGE(C122:E122)</f>
        <v>-5.4880405225926685</v>
      </c>
      <c r="H122">
        <f>STDEV(C122:E122)</f>
        <v>28.914689590170205</v>
      </c>
      <c r="I122">
        <f>(B122*B4+C122*C4+D122*D4+E122*E4+F122*F4)/SUM(B4:F4)</f>
        <v>0.632527501132174</v>
      </c>
    </row>
    <row r="123" spans="1:9" ht="12.75">
      <c r="A123" t="s">
        <v>81</v>
      </c>
      <c r="B123">
        <f>B83*10000/B62</f>
        <v>0.10539626450155049</v>
      </c>
      <c r="C123">
        <f>C83*10000/C62</f>
        <v>35.40417379266085</v>
      </c>
      <c r="D123">
        <f>D83*10000/D62</f>
        <v>-0.23965308467626686</v>
      </c>
      <c r="E123">
        <f>E83*10000/E62</f>
        <v>0.015788510242224014</v>
      </c>
      <c r="F123">
        <f>F83*10000/F62</f>
        <v>9.444525046567389</v>
      </c>
      <c r="G123">
        <f>AVERAGE(C123:E123)</f>
        <v>11.726769739408935</v>
      </c>
      <c r="H123">
        <f>STDEV(C123:E123)</f>
        <v>20.505631168725735</v>
      </c>
      <c r="I123">
        <f>(B123*B4+C123*C4+D123*D4+E123*E4+F123*F4)/SUM(B4:F4)</f>
        <v>9.743596863448623</v>
      </c>
    </row>
    <row r="124" spans="1:9" ht="12.75">
      <c r="A124" t="s">
        <v>82</v>
      </c>
      <c r="B124">
        <f>B84*10000/B62</f>
        <v>-0.9107606469889127</v>
      </c>
      <c r="C124">
        <f>C84*10000/C62</f>
        <v>-35.49256462061594</v>
      </c>
      <c r="D124">
        <f>D84*10000/D62</f>
        <v>-0.02158775748814165</v>
      </c>
      <c r="E124">
        <f>E84*10000/E62</f>
        <v>-0.821991308770737</v>
      </c>
      <c r="F124">
        <f>F84*10000/F62</f>
        <v>0.28745026586886047</v>
      </c>
      <c r="G124">
        <f>AVERAGE(C124:E124)</f>
        <v>-12.112047895624938</v>
      </c>
      <c r="H124">
        <f>STDEV(C124:E124)</f>
        <v>20.252076022149293</v>
      </c>
      <c r="I124">
        <f>(B124*B4+C124*C4+D124*D4+E124*E4+F124*F4)/SUM(B4:F4)</f>
        <v>-8.839708142001605</v>
      </c>
    </row>
    <row r="125" spans="1:9" ht="12.75">
      <c r="A125" t="s">
        <v>83</v>
      </c>
      <c r="B125">
        <f>B85*10000/B62</f>
        <v>-0.49209119658360334</v>
      </c>
      <c r="C125">
        <f>C85*10000/C62</f>
        <v>16.148125284159324</v>
      </c>
      <c r="D125">
        <f>D85*10000/D62</f>
        <v>0.2150150255645881</v>
      </c>
      <c r="E125">
        <f>E85*10000/E62</f>
        <v>0.6422955446775805</v>
      </c>
      <c r="F125">
        <f>F85*10000/F62</f>
        <v>-1.6271230791894116</v>
      </c>
      <c r="G125">
        <f>AVERAGE(C125:E125)</f>
        <v>5.668478618133832</v>
      </c>
      <c r="H125">
        <f>STDEV(C125:E125)</f>
        <v>9.078154429401264</v>
      </c>
      <c r="I125">
        <f>(B125*B4+C125*C4+D125*D4+E125*E4+F125*F4)/SUM(B4:F4)</f>
        <v>3.8049874815415703</v>
      </c>
    </row>
    <row r="126" spans="1:9" ht="12.75">
      <c r="A126" t="s">
        <v>84</v>
      </c>
      <c r="B126">
        <f>B86*10000/B62</f>
        <v>0.9302422660118316</v>
      </c>
      <c r="C126">
        <f>C86*10000/C62</f>
        <v>-11.45884982024074</v>
      </c>
      <c r="D126">
        <f>D86*10000/D62</f>
        <v>1.111493431990241</v>
      </c>
      <c r="E126">
        <f>E86*10000/E62</f>
        <v>0.6986247889117465</v>
      </c>
      <c r="F126">
        <f>F86*10000/F62</f>
        <v>1.736541157936255</v>
      </c>
      <c r="G126">
        <f>AVERAGE(C126:E126)</f>
        <v>-3.2162438664462507</v>
      </c>
      <c r="H126">
        <f>STDEV(C126:E126)</f>
        <v>7.141290486407597</v>
      </c>
      <c r="I126">
        <f>(B126*B4+C126*C4+D126*D4+E126*E4+F126*F4)/SUM(B4:F4)</f>
        <v>-1.9564548842320724</v>
      </c>
    </row>
    <row r="127" spans="1:9" ht="12.75">
      <c r="A127" t="s">
        <v>85</v>
      </c>
      <c r="B127">
        <f>B87*10000/B62</f>
        <v>-0.2101393392603797</v>
      </c>
      <c r="C127">
        <f>C87*10000/C62</f>
        <v>8.273612792639737</v>
      </c>
      <c r="D127">
        <f>D87*10000/D62</f>
        <v>0.3283053541737705</v>
      </c>
      <c r="E127">
        <f>E87*10000/E62</f>
        <v>-0.04501706062654981</v>
      </c>
      <c r="F127">
        <f>F87*10000/F62</f>
        <v>0.7089830536724141</v>
      </c>
      <c r="G127">
        <f>AVERAGE(C127:E127)</f>
        <v>2.852300362062319</v>
      </c>
      <c r="H127">
        <f>STDEV(C127:E127)</f>
        <v>4.698703412516906</v>
      </c>
      <c r="I127">
        <f>(B127*B4+C127*C4+D127*D4+E127*E4+F127*F4)/SUM(B4:F4)</f>
        <v>2.123873821783247</v>
      </c>
    </row>
    <row r="128" spans="1:9" ht="12.75">
      <c r="A128" t="s">
        <v>86</v>
      </c>
      <c r="B128">
        <f>B88*10000/B62</f>
        <v>0.1721489917956791</v>
      </c>
      <c r="C128">
        <f>C88*10000/C62</f>
        <v>-6.094410367587547</v>
      </c>
      <c r="D128">
        <f>D88*10000/D62</f>
        <v>-0.036173739285298934</v>
      </c>
      <c r="E128">
        <f>E88*10000/E62</f>
        <v>-0.03134052225277368</v>
      </c>
      <c r="F128">
        <f>F88*10000/F62</f>
        <v>0.4779174968164295</v>
      </c>
      <c r="G128">
        <f>AVERAGE(C128:E128)</f>
        <v>-2.0539748763752064</v>
      </c>
      <c r="H128">
        <f>STDEV(C128:E128)</f>
        <v>3.499120612237159</v>
      </c>
      <c r="I128">
        <f>(B128*B4+C128*C4+D128*D4+E128*E4+F128*F4)/SUM(B4:F4)</f>
        <v>-1.3945475978044315</v>
      </c>
    </row>
    <row r="129" spans="1:9" ht="12.75">
      <c r="A129" t="s">
        <v>87</v>
      </c>
      <c r="B129">
        <f>B89*10000/B62</f>
        <v>-0.019882816103859207</v>
      </c>
      <c r="C129">
        <f>C89*10000/C62</f>
        <v>4.100806938409336</v>
      </c>
      <c r="D129">
        <f>D89*10000/D62</f>
        <v>0.02112300538704971</v>
      </c>
      <c r="E129">
        <f>E89*10000/E62</f>
        <v>0.21931841770108967</v>
      </c>
      <c r="F129">
        <f>F89*10000/F62</f>
        <v>0.0349982273286954</v>
      </c>
      <c r="G129">
        <f>AVERAGE(C129:E129)</f>
        <v>1.4470827871658256</v>
      </c>
      <c r="H129">
        <f>STDEV(C129:E129)</f>
        <v>2.3003280762829035</v>
      </c>
      <c r="I129">
        <f>(B129*B4+C129*C4+D129*D4+E129*E4+F129*F4)/SUM(B4:F4)</f>
        <v>1.0467481462899242</v>
      </c>
    </row>
    <row r="130" spans="1:9" ht="12.75">
      <c r="A130" t="s">
        <v>88</v>
      </c>
      <c r="B130">
        <f>B90*10000/B62</f>
        <v>0.09741718604549898</v>
      </c>
      <c r="C130">
        <f>C90*10000/C62</f>
        <v>-2.818151301259129</v>
      </c>
      <c r="D130">
        <f>D90*10000/D62</f>
        <v>0.22503811891889372</v>
      </c>
      <c r="E130">
        <f>E90*10000/E62</f>
        <v>0.05162851603274895</v>
      </c>
      <c r="F130">
        <f>F90*10000/F62</f>
        <v>0.22659538738394755</v>
      </c>
      <c r="G130">
        <f>AVERAGE(C130:E130)</f>
        <v>-0.8471615554358287</v>
      </c>
      <c r="H130">
        <f>STDEV(C130:E130)</f>
        <v>1.709127893458746</v>
      </c>
      <c r="I130">
        <f>(B130*B4+C130*C4+D130*D4+E130*E4+F130*F4)/SUM(B4:F4)</f>
        <v>-0.5674619280932273</v>
      </c>
    </row>
    <row r="131" spans="1:9" ht="12.75">
      <c r="A131" t="s">
        <v>89</v>
      </c>
      <c r="B131">
        <f>B91*10000/B62</f>
        <v>-0.032817575839131335</v>
      </c>
      <c r="C131">
        <f>C91*10000/C62</f>
        <v>1.7857036120389371</v>
      </c>
      <c r="D131">
        <f>D91*10000/D62</f>
        <v>0.05315649398412354</v>
      </c>
      <c r="E131">
        <f>E91*10000/E62</f>
        <v>0.021518963815043923</v>
      </c>
      <c r="F131">
        <f>F91*10000/F62</f>
        <v>0.057470997079463244</v>
      </c>
      <c r="G131">
        <f>AVERAGE(C131:E131)</f>
        <v>0.6201263566127015</v>
      </c>
      <c r="H131">
        <f>STDEV(C131:E131)</f>
        <v>1.0095434547873692</v>
      </c>
      <c r="I131">
        <f>(B131*B4+C131*C4+D131*D4+E131*E4+F131*F4)/SUM(B4:F4)</f>
        <v>0.4507204115361869</v>
      </c>
    </row>
    <row r="132" spans="1:9" ht="12.75">
      <c r="A132" t="s">
        <v>90</v>
      </c>
      <c r="B132">
        <f>B92*10000/B62</f>
        <v>0.03757522767604143</v>
      </c>
      <c r="C132">
        <f>C92*10000/C62</f>
        <v>-1.3449559542511893</v>
      </c>
      <c r="D132">
        <f>D92*10000/D62</f>
        <v>-0.018240180704478994</v>
      </c>
      <c r="E132">
        <f>E92*10000/E62</f>
        <v>-0.015293912289020228</v>
      </c>
      <c r="F132">
        <f>F92*10000/F62</f>
        <v>0.05564161797801026</v>
      </c>
      <c r="G132">
        <f>AVERAGE(C132:E132)</f>
        <v>-0.4594966824148962</v>
      </c>
      <c r="H132">
        <f>STDEV(C132:E132)</f>
        <v>0.7668316384220448</v>
      </c>
      <c r="I132">
        <f>(B132*B4+C132*C4+D132*D4+E132*E4+F132*F4)/SUM(B4:F4)</f>
        <v>-0.3189505066445982</v>
      </c>
    </row>
    <row r="133" spans="1:9" ht="12.75">
      <c r="A133" t="s">
        <v>91</v>
      </c>
      <c r="B133">
        <f>B93*10000/B62</f>
        <v>0.08871941207348219</v>
      </c>
      <c r="C133">
        <f>C93*10000/C62</f>
        <v>1.8819545564032991</v>
      </c>
      <c r="D133">
        <f>D93*10000/D62</f>
        <v>0.07227220265487327</v>
      </c>
      <c r="E133">
        <f>E93*10000/E62</f>
        <v>0.07497874308827668</v>
      </c>
      <c r="F133">
        <f>F93*10000/F62</f>
        <v>0.043088790613290004</v>
      </c>
      <c r="G133">
        <f>AVERAGE(C133:E133)</f>
        <v>0.6764018340488164</v>
      </c>
      <c r="H133">
        <f>STDEV(C133:E133)</f>
        <v>1.0440401602057785</v>
      </c>
      <c r="I133">
        <f>(B133*B4+C133*C4+D133*D4+E133*E4+F133*F4)/SUM(B4:F4)</f>
        <v>0.507012747886464</v>
      </c>
    </row>
    <row r="134" spans="1:9" ht="12.75">
      <c r="A134" t="s">
        <v>92</v>
      </c>
      <c r="B134">
        <f>B94*10000/B62</f>
        <v>-0.010794719239884816</v>
      </c>
      <c r="C134">
        <f>C94*10000/C62</f>
        <v>-1.6341293926197653</v>
      </c>
      <c r="D134">
        <f>D94*10000/D62</f>
        <v>0.015021135402256304</v>
      </c>
      <c r="E134">
        <f>E94*10000/E62</f>
        <v>0.0032506136733708424</v>
      </c>
      <c r="F134">
        <f>F94*10000/F62</f>
        <v>-0.030988844734418448</v>
      </c>
      <c r="G134">
        <f>AVERAGE(C134:E134)</f>
        <v>-0.5386192145147127</v>
      </c>
      <c r="H134">
        <f>STDEV(C134:E134)</f>
        <v>0.9487578980141697</v>
      </c>
      <c r="I134">
        <f>(B134*B4+C134*C4+D134*D4+E134*E4+F134*F4)/SUM(B4:F4)</f>
        <v>-0.39464733774017813</v>
      </c>
    </row>
    <row r="135" spans="1:9" ht="12.75">
      <c r="A135" t="s">
        <v>93</v>
      </c>
      <c r="B135">
        <f>B95*10000/B62</f>
        <v>0.00016866671628918827</v>
      </c>
      <c r="C135">
        <f>C95*10000/C62</f>
        <v>1.98738754337771</v>
      </c>
      <c r="D135">
        <f>D95*10000/D62</f>
        <v>0.002517217057155604</v>
      </c>
      <c r="E135">
        <f>E95*10000/E62</f>
        <v>0.005972207208288126</v>
      </c>
      <c r="F135">
        <f>F95*10000/F62</f>
        <v>0.0029348365339153756</v>
      </c>
      <c r="G135">
        <f>AVERAGE(C135:E135)</f>
        <v>0.665292322547718</v>
      </c>
      <c r="H135">
        <f>STDEV(C135:E135)</f>
        <v>1.1449693506576344</v>
      </c>
      <c r="I135">
        <f>(B135*B4+C135*C4+D135*D4+E135*E4+F135*F4)/SUM(B4:F4)</f>
        <v>0.4808378553107305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2004-02-25T07:41:29Z</cp:lastPrinted>
  <dcterms:created xsi:type="dcterms:W3CDTF">2004-02-25T07:40:39Z</dcterms:created>
  <dcterms:modified xsi:type="dcterms:W3CDTF">2004-10-18T09:53:24Z</dcterms:modified>
  <cp:category/>
  <cp:version/>
  <cp:contentType/>
  <cp:contentStatus/>
</cp:coreProperties>
</file>