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<sst xmlns="http://schemas.openxmlformats.org/spreadsheetml/2006/main" count="202" uniqueCount="97">
  <si>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21/10/2004       10:54:27</t>
  </si>
  <si>
    <t>LISSNER</t>
  </si>
  <si>
    <t>HCMQAP175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</si>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</sst>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154507"/>
        <c:axId val="39737380"/>
      </c:lineChart>
      <c:catAx>
        <c:axId val="49154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545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-0.00376</v>
      </c>
      <c r="D4" s="13">
        <v>-0.003757</v>
      </c>
      <c r="E4" s="13">
        <v>-0.003758</v>
      </c>
      <c r="F4" s="24">
        <v>-0.002083</v>
      </c>
      <c r="G4" s="34">
        <v>-0.011714</v>
      </c>
    </row>
    <row r="5" spans="1:7" ht="12.75" thickBot="1">
      <c r="A5" s="44" t="s">
        <v>13</v>
      </c>
      <c r="B5" s="45">
        <v>2.107197</v>
      </c>
      <c r="C5" s="46">
        <v>0.077834</v>
      </c>
      <c r="D5" s="46">
        <v>-0.278453</v>
      </c>
      <c r="E5" s="46">
        <v>-1.050829</v>
      </c>
      <c r="F5" s="47">
        <v>0.084498</v>
      </c>
      <c r="G5" s="48">
        <v>5.211865</v>
      </c>
    </row>
    <row r="6" spans="1:7" ht="12.75" thickTop="1">
      <c r="A6" s="6" t="s">
        <v>14</v>
      </c>
      <c r="B6" s="39">
        <v>103.8504</v>
      </c>
      <c r="C6" s="40">
        <v>-51.59711</v>
      </c>
      <c r="D6" s="40">
        <v>-47.33764</v>
      </c>
      <c r="E6" s="40">
        <v>-27.25934</v>
      </c>
      <c r="F6" s="41">
        <v>114.8515</v>
      </c>
      <c r="G6" s="42">
        <v>-0.008907084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1.521997</v>
      </c>
      <c r="C8" s="14">
        <v>2.261801</v>
      </c>
      <c r="D8" s="14">
        <v>2.652002</v>
      </c>
      <c r="E8" s="14">
        <v>3.166513</v>
      </c>
      <c r="F8" s="25">
        <v>1.332869</v>
      </c>
      <c r="G8" s="35">
        <v>2.34239</v>
      </c>
    </row>
    <row r="9" spans="1:7" ht="12">
      <c r="A9" s="20" t="s">
        <v>17</v>
      </c>
      <c r="B9" s="29">
        <v>-0.4430367</v>
      </c>
      <c r="C9" s="14">
        <v>0.09177092</v>
      </c>
      <c r="D9" s="14">
        <v>0.1369857</v>
      </c>
      <c r="E9" s="14">
        <v>-0.811303</v>
      </c>
      <c r="F9" s="25">
        <v>-0.6916733</v>
      </c>
      <c r="G9" s="35">
        <v>-0.296509</v>
      </c>
    </row>
    <row r="10" spans="1:7" ht="12">
      <c r="A10" s="20" t="s">
        <v>18</v>
      </c>
      <c r="B10" s="29">
        <v>0.1623134</v>
      </c>
      <c r="C10" s="14">
        <v>0.01177619</v>
      </c>
      <c r="D10" s="14">
        <v>-0.07402295</v>
      </c>
      <c r="E10" s="14">
        <v>-0.09732752</v>
      </c>
      <c r="F10" s="25">
        <v>-0.7328138</v>
      </c>
      <c r="G10" s="35">
        <v>-0.1125524</v>
      </c>
    </row>
    <row r="11" spans="1:7" ht="12">
      <c r="A11" s="21" t="s">
        <v>19</v>
      </c>
      <c r="B11" s="31">
        <v>4.744331</v>
      </c>
      <c r="C11" s="16">
        <v>3.815207</v>
      </c>
      <c r="D11" s="16">
        <v>3.766871</v>
      </c>
      <c r="E11" s="16">
        <v>3.880303</v>
      </c>
      <c r="F11" s="27">
        <v>15.00158</v>
      </c>
      <c r="G11" s="49">
        <v>5.445257</v>
      </c>
    </row>
    <row r="12" spans="1:7" ht="12">
      <c r="A12" s="20" t="s">
        <v>20</v>
      </c>
      <c r="B12" s="29">
        <v>0.2799318</v>
      </c>
      <c r="C12" s="14">
        <v>-0.09802244</v>
      </c>
      <c r="D12" s="14">
        <v>0.1604396</v>
      </c>
      <c r="E12" s="14">
        <v>0.07865684</v>
      </c>
      <c r="F12" s="25">
        <v>0.1585049</v>
      </c>
      <c r="G12" s="35">
        <v>0.09562161</v>
      </c>
    </row>
    <row r="13" spans="1:7" ht="12">
      <c r="A13" s="20" t="s">
        <v>21</v>
      </c>
      <c r="B13" s="29">
        <v>0.02738958</v>
      </c>
      <c r="C13" s="14">
        <v>0.150918</v>
      </c>
      <c r="D13" s="14">
        <v>0.02286178</v>
      </c>
      <c r="E13" s="14">
        <v>-0.1609499</v>
      </c>
      <c r="F13" s="25">
        <v>-0.228065</v>
      </c>
      <c r="G13" s="35">
        <v>-0.02329815</v>
      </c>
    </row>
    <row r="14" spans="1:7" ht="12">
      <c r="A14" s="20" t="s">
        <v>22</v>
      </c>
      <c r="B14" s="29">
        <v>-0.126268</v>
      </c>
      <c r="C14" s="14">
        <v>-0.1627086</v>
      </c>
      <c r="D14" s="14">
        <v>-0.09524276</v>
      </c>
      <c r="E14" s="14">
        <v>-0.1218436</v>
      </c>
      <c r="F14" s="25">
        <v>-0.1328054</v>
      </c>
      <c r="G14" s="35">
        <v>-0.1273771</v>
      </c>
    </row>
    <row r="15" spans="1:7" ht="12">
      <c r="A15" s="21" t="s">
        <v>23</v>
      </c>
      <c r="B15" s="31">
        <v>-0.3870215</v>
      </c>
      <c r="C15" s="16">
        <v>-0.05739361</v>
      </c>
      <c r="D15" s="16">
        <v>-0.1021136</v>
      </c>
      <c r="E15" s="16">
        <v>-0.08035607</v>
      </c>
      <c r="F15" s="27">
        <v>-0.4302204</v>
      </c>
      <c r="G15" s="37">
        <v>-0.1711177</v>
      </c>
    </row>
    <row r="16" spans="1:7" ht="12">
      <c r="A16" s="20" t="s">
        <v>24</v>
      </c>
      <c r="B16" s="29">
        <v>0.03310334</v>
      </c>
      <c r="C16" s="14">
        <v>0.02332646</v>
      </c>
      <c r="D16" s="14">
        <v>0.03629887</v>
      </c>
      <c r="E16" s="14">
        <v>0.05567419</v>
      </c>
      <c r="F16" s="25">
        <v>0.03302374</v>
      </c>
      <c r="G16" s="35">
        <v>0.03694146</v>
      </c>
    </row>
    <row r="17" spans="1:7" ht="12">
      <c r="A17" s="20" t="s">
        <v>25</v>
      </c>
      <c r="B17" s="29">
        <v>-0.04362725</v>
      </c>
      <c r="C17" s="14">
        <v>-0.04779395</v>
      </c>
      <c r="D17" s="14">
        <v>-0.03130057</v>
      </c>
      <c r="E17" s="14">
        <v>-0.01756921</v>
      </c>
      <c r="F17" s="25">
        <v>-0.04304349</v>
      </c>
      <c r="G17" s="35">
        <v>-0.03530964</v>
      </c>
    </row>
    <row r="18" spans="1:7" ht="12">
      <c r="A18" s="20" t="s">
        <v>26</v>
      </c>
      <c r="B18" s="29">
        <v>-0.01705962</v>
      </c>
      <c r="C18" s="14">
        <v>0.01432153</v>
      </c>
      <c r="D18" s="14">
        <v>0.008998191</v>
      </c>
      <c r="E18" s="14">
        <v>0.007106654</v>
      </c>
      <c r="F18" s="25">
        <v>-0.04779138</v>
      </c>
      <c r="G18" s="35">
        <v>-0.001500894</v>
      </c>
    </row>
    <row r="19" spans="1:7" ht="12">
      <c r="A19" s="21" t="s">
        <v>27</v>
      </c>
      <c r="B19" s="31">
        <v>-0.1891972</v>
      </c>
      <c r="C19" s="16">
        <v>-0.1620358</v>
      </c>
      <c r="D19" s="16">
        <v>-0.1510827</v>
      </c>
      <c r="E19" s="16">
        <v>-0.1564717</v>
      </c>
      <c r="F19" s="27">
        <v>-0.1334495</v>
      </c>
      <c r="G19" s="37">
        <v>-0.1581889</v>
      </c>
    </row>
    <row r="20" spans="1:7" ht="12.75" thickBot="1">
      <c r="A20" s="44" t="s">
        <v>28</v>
      </c>
      <c r="B20" s="45">
        <v>0.008307303</v>
      </c>
      <c r="C20" s="46">
        <v>0.001650304</v>
      </c>
      <c r="D20" s="46">
        <v>0.002307271</v>
      </c>
      <c r="E20" s="46">
        <v>0.005120111</v>
      </c>
      <c r="F20" s="47">
        <v>0.007495339</v>
      </c>
      <c r="G20" s="48">
        <v>0.004386455</v>
      </c>
    </row>
    <row r="21" spans="1:7" ht="12.75" thickTop="1">
      <c r="A21" s="6" t="s">
        <v>29</v>
      </c>
      <c r="B21" s="39">
        <v>-103.9731</v>
      </c>
      <c r="C21" s="40">
        <v>86.02172</v>
      </c>
      <c r="D21" s="40">
        <v>65.58528</v>
      </c>
      <c r="E21" s="40">
        <v>-21.38717</v>
      </c>
      <c r="F21" s="41">
        <v>-121.9767</v>
      </c>
      <c r="G21" s="43">
        <v>0.0129736</v>
      </c>
    </row>
    <row r="22" spans="1:7" ht="12">
      <c r="A22" s="20" t="s">
        <v>30</v>
      </c>
      <c r="B22" s="29">
        <v>42.14419</v>
      </c>
      <c r="C22" s="14">
        <v>1.556674</v>
      </c>
      <c r="D22" s="14">
        <v>-5.569063</v>
      </c>
      <c r="E22" s="14">
        <v>-21.0166</v>
      </c>
      <c r="F22" s="25">
        <v>1.689955</v>
      </c>
      <c r="G22" s="36">
        <v>0</v>
      </c>
    </row>
    <row r="23" spans="1:7" ht="12">
      <c r="A23" s="20" t="s">
        <v>31</v>
      </c>
      <c r="B23" s="29">
        <v>1.063293</v>
      </c>
      <c r="C23" s="14">
        <v>3.480998</v>
      </c>
      <c r="D23" s="14">
        <v>-0.9509442</v>
      </c>
      <c r="E23" s="14">
        <v>-0.7291973</v>
      </c>
      <c r="F23" s="25">
        <v>8.762482</v>
      </c>
      <c r="G23" s="35">
        <v>1.755831</v>
      </c>
    </row>
    <row r="24" spans="1:7" ht="12">
      <c r="A24" s="20" t="s">
        <v>32</v>
      </c>
      <c r="B24" s="29">
        <v>-0.08460387</v>
      </c>
      <c r="C24" s="14">
        <v>-0.9507674</v>
      </c>
      <c r="D24" s="14">
        <v>1.830429</v>
      </c>
      <c r="E24" s="14">
        <v>1.367394</v>
      </c>
      <c r="F24" s="25">
        <v>-0.6505404</v>
      </c>
      <c r="G24" s="35">
        <v>0.4414483</v>
      </c>
    </row>
    <row r="25" spans="1:7" ht="12">
      <c r="A25" s="20" t="s">
        <v>33</v>
      </c>
      <c r="B25" s="29">
        <v>-0.2943601</v>
      </c>
      <c r="C25" s="14">
        <v>1.300141</v>
      </c>
      <c r="D25" s="14">
        <v>0.1434571</v>
      </c>
      <c r="E25" s="14">
        <v>0.5497347</v>
      </c>
      <c r="F25" s="25">
        <v>-1.277437</v>
      </c>
      <c r="G25" s="35">
        <v>0.26677</v>
      </c>
    </row>
    <row r="26" spans="1:7" ht="12">
      <c r="A26" s="21" t="s">
        <v>34</v>
      </c>
      <c r="B26" s="31">
        <v>0.9010883</v>
      </c>
      <c r="C26" s="16">
        <v>0.3554937</v>
      </c>
      <c r="D26" s="16">
        <v>0.2733843</v>
      </c>
      <c r="E26" s="16">
        <v>0.3545546</v>
      </c>
      <c r="F26" s="27">
        <v>2.174509</v>
      </c>
      <c r="G26" s="37">
        <v>0.6565556</v>
      </c>
    </row>
    <row r="27" spans="1:7" ht="12">
      <c r="A27" s="20" t="s">
        <v>35</v>
      </c>
      <c r="B27" s="29">
        <v>-0.0962301</v>
      </c>
      <c r="C27" s="14">
        <v>0.2550571</v>
      </c>
      <c r="D27" s="14">
        <v>0.1644403</v>
      </c>
      <c r="E27" s="14">
        <v>-0.05581154</v>
      </c>
      <c r="F27" s="25">
        <v>0.7156765</v>
      </c>
      <c r="G27" s="35">
        <v>0.1689836</v>
      </c>
    </row>
    <row r="28" spans="1:7" ht="12">
      <c r="A28" s="20" t="s">
        <v>36</v>
      </c>
      <c r="B28" s="29">
        <v>0.2874768</v>
      </c>
      <c r="C28" s="14">
        <v>0.3686542</v>
      </c>
      <c r="D28" s="14">
        <v>0.2166274</v>
      </c>
      <c r="E28" s="14">
        <v>0.299038</v>
      </c>
      <c r="F28" s="25">
        <v>0.3129125</v>
      </c>
      <c r="G28" s="35">
        <v>0.2961495</v>
      </c>
    </row>
    <row r="29" spans="1:7" ht="12">
      <c r="A29" s="20" t="s">
        <v>37</v>
      </c>
      <c r="B29" s="29">
        <v>0.0659153</v>
      </c>
      <c r="C29" s="14">
        <v>-0.06827378</v>
      </c>
      <c r="D29" s="14">
        <v>-0.03380384</v>
      </c>
      <c r="E29" s="14">
        <v>0.176776</v>
      </c>
      <c r="F29" s="25">
        <v>0.1404323</v>
      </c>
      <c r="G29" s="35">
        <v>0.046253</v>
      </c>
    </row>
    <row r="30" spans="1:7" ht="12">
      <c r="A30" s="21" t="s">
        <v>38</v>
      </c>
      <c r="B30" s="31">
        <v>0.03106916</v>
      </c>
      <c r="C30" s="16">
        <v>0.09409879</v>
      </c>
      <c r="D30" s="16">
        <v>0.09150928</v>
      </c>
      <c r="E30" s="16">
        <v>-0.01638466</v>
      </c>
      <c r="F30" s="27">
        <v>0.1935607</v>
      </c>
      <c r="G30" s="37">
        <v>0.0710519</v>
      </c>
    </row>
    <row r="31" spans="1:7" ht="12">
      <c r="A31" s="20" t="s">
        <v>39</v>
      </c>
      <c r="B31" s="29">
        <v>-0.00769282</v>
      </c>
      <c r="C31" s="14">
        <v>-0.01577931</v>
      </c>
      <c r="D31" s="14">
        <v>0.04778464</v>
      </c>
      <c r="E31" s="14">
        <v>0.0246781</v>
      </c>
      <c r="F31" s="25">
        <v>0.04746558</v>
      </c>
      <c r="G31" s="35">
        <v>0.01884069</v>
      </c>
    </row>
    <row r="32" spans="1:7" ht="12">
      <c r="A32" s="20" t="s">
        <v>40</v>
      </c>
      <c r="B32" s="29">
        <v>0.06511022</v>
      </c>
      <c r="C32" s="14">
        <v>0.07971571</v>
      </c>
      <c r="D32" s="14">
        <v>0.02187794</v>
      </c>
      <c r="E32" s="14">
        <v>0.0195065</v>
      </c>
      <c r="F32" s="25">
        <v>0.05464971</v>
      </c>
      <c r="G32" s="35">
        <v>0.04586709</v>
      </c>
    </row>
    <row r="33" spans="1:7" ht="12">
      <c r="A33" s="20" t="s">
        <v>41</v>
      </c>
      <c r="B33" s="29">
        <v>0.1430054</v>
      </c>
      <c r="C33" s="14">
        <v>0.08093562</v>
      </c>
      <c r="D33" s="14">
        <v>0.08797322</v>
      </c>
      <c r="E33" s="14">
        <v>0.108348</v>
      </c>
      <c r="F33" s="25">
        <v>0.1083082</v>
      </c>
      <c r="G33" s="35">
        <v>0.1018642</v>
      </c>
    </row>
    <row r="34" spans="1:7" ht="12">
      <c r="A34" s="21" t="s">
        <v>42</v>
      </c>
      <c r="B34" s="31">
        <v>-0.02063465</v>
      </c>
      <c r="C34" s="16">
        <v>-0.003761683</v>
      </c>
      <c r="D34" s="16">
        <v>-0.005890416</v>
      </c>
      <c r="E34" s="16">
        <v>-0.01193243</v>
      </c>
      <c r="F34" s="27">
        <v>-0.0438013</v>
      </c>
      <c r="G34" s="37">
        <v>-0.01398748</v>
      </c>
    </row>
    <row r="35" spans="1:7" ht="12.75" thickBot="1">
      <c r="A35" s="22" t="s">
        <v>43</v>
      </c>
      <c r="B35" s="32">
        <v>-0.001492604</v>
      </c>
      <c r="C35" s="17">
        <v>-0.001796195</v>
      </c>
      <c r="D35" s="17">
        <v>0.0001178137</v>
      </c>
      <c r="E35" s="17">
        <v>3.05083E-05</v>
      </c>
      <c r="F35" s="28">
        <v>-0.00243845</v>
      </c>
      <c r="G35" s="38">
        <v>-0.0009389881</v>
      </c>
    </row>
    <row r="36" spans="1:7" ht="12">
      <c r="A36" s="4" t="s">
        <v>44</v>
      </c>
      <c r="B36" s="3">
        <v>21.89941</v>
      </c>
      <c r="C36" s="3">
        <v>21.89636</v>
      </c>
      <c r="D36" s="3">
        <v>21.90247</v>
      </c>
      <c r="E36" s="3">
        <v>21.89941</v>
      </c>
      <c r="F36" s="3">
        <v>21.90552</v>
      </c>
      <c r="G36" s="3"/>
    </row>
    <row r="37" spans="1:6" ht="12">
      <c r="A37" s="4" t="s">
        <v>45</v>
      </c>
      <c r="B37" s="2">
        <v>-0.1322428</v>
      </c>
      <c r="C37" s="2">
        <v>-0.03712972</v>
      </c>
      <c r="D37" s="2">
        <v>0.01424154</v>
      </c>
      <c r="E37" s="2">
        <v>0.04781087</v>
      </c>
      <c r="F37" s="2">
        <v>0.07527669</v>
      </c>
    </row>
    <row r="38" spans="1:7" ht="12">
      <c r="A38" s="4" t="s">
        <v>52</v>
      </c>
      <c r="B38" s="2">
        <v>-0.0001757977</v>
      </c>
      <c r="C38" s="2">
        <v>8.769231E-05</v>
      </c>
      <c r="D38" s="2">
        <v>8.053606E-05</v>
      </c>
      <c r="E38" s="2">
        <v>4.626426E-05</v>
      </c>
      <c r="F38" s="2">
        <v>-0.0001952125</v>
      </c>
      <c r="G38" s="2">
        <v>0.000258352</v>
      </c>
    </row>
    <row r="39" spans="1:7" ht="12.75" thickBot="1">
      <c r="A39" s="4" t="s">
        <v>53</v>
      </c>
      <c r="B39" s="2">
        <v>0.0001774952</v>
      </c>
      <c r="C39" s="2">
        <v>-0.0001462506</v>
      </c>
      <c r="D39" s="2">
        <v>-0.0001114501</v>
      </c>
      <c r="E39" s="2">
        <v>3.645542E-05</v>
      </c>
      <c r="F39" s="2">
        <v>0.0002073934</v>
      </c>
      <c r="G39" s="2">
        <v>0.001212387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3.116728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0.00376</v>
      </c>
      <c r="D4">
        <v>0.003757</v>
      </c>
      <c r="E4">
        <v>0.003758</v>
      </c>
      <c r="F4">
        <v>0.002083</v>
      </c>
      <c r="G4">
        <v>0.011714</v>
      </c>
    </row>
    <row r="5" spans="1:7" ht="12.75">
      <c r="A5" t="s">
        <v>13</v>
      </c>
      <c r="B5">
        <v>2.107197</v>
      </c>
      <c r="C5">
        <v>0.077834</v>
      </c>
      <c r="D5">
        <v>-0.278453</v>
      </c>
      <c r="E5">
        <v>-1.050829</v>
      </c>
      <c r="F5">
        <v>0.084498</v>
      </c>
      <c r="G5">
        <v>5.211865</v>
      </c>
    </row>
    <row r="6" spans="1:7" ht="12.75">
      <c r="A6" t="s">
        <v>14</v>
      </c>
      <c r="B6" s="50">
        <v>103.8504</v>
      </c>
      <c r="C6" s="50">
        <v>-51.59711</v>
      </c>
      <c r="D6" s="50">
        <v>-47.33764</v>
      </c>
      <c r="E6" s="50">
        <v>-27.25934</v>
      </c>
      <c r="F6" s="50">
        <v>114.8515</v>
      </c>
      <c r="G6" s="50">
        <v>-0.008907084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1.521997</v>
      </c>
      <c r="C8" s="50">
        <v>2.261801</v>
      </c>
      <c r="D8" s="50">
        <v>2.652002</v>
      </c>
      <c r="E8" s="50">
        <v>3.166513</v>
      </c>
      <c r="F8" s="50">
        <v>1.332869</v>
      </c>
      <c r="G8" s="50">
        <v>2.34239</v>
      </c>
    </row>
    <row r="9" spans="1:7" ht="12.75">
      <c r="A9" t="s">
        <v>17</v>
      </c>
      <c r="B9" s="50">
        <v>-0.4430367</v>
      </c>
      <c r="C9" s="50">
        <v>0.09177092</v>
      </c>
      <c r="D9" s="50">
        <v>0.1369857</v>
      </c>
      <c r="E9" s="50">
        <v>-0.811303</v>
      </c>
      <c r="F9" s="50">
        <v>-0.6916733</v>
      </c>
      <c r="G9" s="50">
        <v>-0.296509</v>
      </c>
    </row>
    <row r="10" spans="1:7" ht="12.75">
      <c r="A10" t="s">
        <v>18</v>
      </c>
      <c r="B10" s="50">
        <v>0.1623134</v>
      </c>
      <c r="C10" s="50">
        <v>0.01177619</v>
      </c>
      <c r="D10" s="50">
        <v>-0.07402295</v>
      </c>
      <c r="E10" s="50">
        <v>-0.09732752</v>
      </c>
      <c r="F10" s="50">
        <v>-0.7328138</v>
      </c>
      <c r="G10" s="50">
        <v>-0.1125524</v>
      </c>
    </row>
    <row r="11" spans="1:7" ht="12.75">
      <c r="A11" t="s">
        <v>19</v>
      </c>
      <c r="B11" s="50">
        <v>4.744331</v>
      </c>
      <c r="C11" s="50">
        <v>3.815207</v>
      </c>
      <c r="D11" s="50">
        <v>3.766871</v>
      </c>
      <c r="E11" s="50">
        <v>3.880303</v>
      </c>
      <c r="F11" s="50">
        <v>15.00158</v>
      </c>
      <c r="G11" s="50">
        <v>5.445257</v>
      </c>
    </row>
    <row r="12" spans="1:7" ht="12.75">
      <c r="A12" t="s">
        <v>20</v>
      </c>
      <c r="B12" s="50">
        <v>0.2799318</v>
      </c>
      <c r="C12" s="50">
        <v>-0.09802244</v>
      </c>
      <c r="D12" s="50">
        <v>0.1604396</v>
      </c>
      <c r="E12" s="50">
        <v>0.07865684</v>
      </c>
      <c r="F12" s="50">
        <v>0.1585049</v>
      </c>
      <c r="G12" s="50">
        <v>0.09562161</v>
      </c>
    </row>
    <row r="13" spans="1:7" ht="12.75">
      <c r="A13" t="s">
        <v>21</v>
      </c>
      <c r="B13" s="50">
        <v>0.02738958</v>
      </c>
      <c r="C13" s="50">
        <v>0.150918</v>
      </c>
      <c r="D13" s="50">
        <v>0.02286178</v>
      </c>
      <c r="E13" s="50">
        <v>-0.1609499</v>
      </c>
      <c r="F13" s="50">
        <v>-0.228065</v>
      </c>
      <c r="G13" s="50">
        <v>-0.02329815</v>
      </c>
    </row>
    <row r="14" spans="1:7" ht="12.75">
      <c r="A14" t="s">
        <v>22</v>
      </c>
      <c r="B14" s="50">
        <v>-0.126268</v>
      </c>
      <c r="C14" s="50">
        <v>-0.1627086</v>
      </c>
      <c r="D14" s="50">
        <v>-0.09524276</v>
      </c>
      <c r="E14" s="50">
        <v>-0.1218436</v>
      </c>
      <c r="F14" s="50">
        <v>-0.1328054</v>
      </c>
      <c r="G14" s="50">
        <v>-0.1273771</v>
      </c>
    </row>
    <row r="15" spans="1:7" ht="12.75">
      <c r="A15" t="s">
        <v>23</v>
      </c>
      <c r="B15" s="50">
        <v>-0.3870215</v>
      </c>
      <c r="C15" s="50">
        <v>-0.05739361</v>
      </c>
      <c r="D15" s="50">
        <v>-0.1021136</v>
      </c>
      <c r="E15" s="50">
        <v>-0.08035607</v>
      </c>
      <c r="F15" s="50">
        <v>-0.4302204</v>
      </c>
      <c r="G15" s="50">
        <v>-0.1711177</v>
      </c>
    </row>
    <row r="16" spans="1:7" ht="12.75">
      <c r="A16" t="s">
        <v>24</v>
      </c>
      <c r="B16" s="50">
        <v>0.03310334</v>
      </c>
      <c r="C16" s="50">
        <v>0.02332646</v>
      </c>
      <c r="D16" s="50">
        <v>0.03629887</v>
      </c>
      <c r="E16" s="50">
        <v>0.05567419</v>
      </c>
      <c r="F16" s="50">
        <v>0.03302374</v>
      </c>
      <c r="G16" s="50">
        <v>0.03694146</v>
      </c>
    </row>
    <row r="17" spans="1:7" ht="12.75">
      <c r="A17" t="s">
        <v>25</v>
      </c>
      <c r="B17" s="50">
        <v>-0.04362725</v>
      </c>
      <c r="C17" s="50">
        <v>-0.04779395</v>
      </c>
      <c r="D17" s="50">
        <v>-0.03130057</v>
      </c>
      <c r="E17" s="50">
        <v>-0.01756921</v>
      </c>
      <c r="F17" s="50">
        <v>-0.04304349</v>
      </c>
      <c r="G17" s="50">
        <v>-0.03530964</v>
      </c>
    </row>
    <row r="18" spans="1:7" ht="12.75">
      <c r="A18" t="s">
        <v>26</v>
      </c>
      <c r="B18" s="50">
        <v>-0.01705962</v>
      </c>
      <c r="C18" s="50">
        <v>0.01432153</v>
      </c>
      <c r="D18" s="50">
        <v>0.008998191</v>
      </c>
      <c r="E18" s="50">
        <v>0.007106654</v>
      </c>
      <c r="F18" s="50">
        <v>-0.04779138</v>
      </c>
      <c r="G18" s="50">
        <v>-0.001500894</v>
      </c>
    </row>
    <row r="19" spans="1:7" ht="12.75">
      <c r="A19" t="s">
        <v>27</v>
      </c>
      <c r="B19" s="50">
        <v>-0.1891972</v>
      </c>
      <c r="C19" s="50">
        <v>-0.1620358</v>
      </c>
      <c r="D19" s="50">
        <v>-0.1510827</v>
      </c>
      <c r="E19" s="50">
        <v>-0.1564717</v>
      </c>
      <c r="F19" s="50">
        <v>-0.1334495</v>
      </c>
      <c r="G19" s="50">
        <v>-0.1581889</v>
      </c>
    </row>
    <row r="20" spans="1:7" ht="12.75">
      <c r="A20" t="s">
        <v>28</v>
      </c>
      <c r="B20" s="50">
        <v>0.008307303</v>
      </c>
      <c r="C20" s="50">
        <v>0.001650304</v>
      </c>
      <c r="D20" s="50">
        <v>0.002307271</v>
      </c>
      <c r="E20" s="50">
        <v>0.005120111</v>
      </c>
      <c r="F20" s="50">
        <v>0.007495339</v>
      </c>
      <c r="G20" s="50">
        <v>0.004386455</v>
      </c>
    </row>
    <row r="21" spans="1:7" ht="12.75">
      <c r="A21" t="s">
        <v>29</v>
      </c>
      <c r="B21" s="50">
        <v>-103.9731</v>
      </c>
      <c r="C21" s="50">
        <v>86.02172</v>
      </c>
      <c r="D21" s="50">
        <v>65.58528</v>
      </c>
      <c r="E21" s="50">
        <v>-21.38717</v>
      </c>
      <c r="F21" s="50">
        <v>-121.9767</v>
      </c>
      <c r="G21" s="50">
        <v>0.0129736</v>
      </c>
    </row>
    <row r="22" spans="1:7" ht="12.75">
      <c r="A22" t="s">
        <v>30</v>
      </c>
      <c r="B22" s="50">
        <v>42.14419</v>
      </c>
      <c r="C22" s="50">
        <v>1.556674</v>
      </c>
      <c r="D22" s="50">
        <v>-5.569063</v>
      </c>
      <c r="E22" s="50">
        <v>-21.0166</v>
      </c>
      <c r="F22" s="50">
        <v>1.689955</v>
      </c>
      <c r="G22" s="50">
        <v>0</v>
      </c>
    </row>
    <row r="23" spans="1:7" ht="12.75">
      <c r="A23" t="s">
        <v>31</v>
      </c>
      <c r="B23" s="50">
        <v>1.063293</v>
      </c>
      <c r="C23" s="50">
        <v>3.480998</v>
      </c>
      <c r="D23" s="50">
        <v>-0.9509442</v>
      </c>
      <c r="E23" s="50">
        <v>-0.7291973</v>
      </c>
      <c r="F23" s="50">
        <v>8.762482</v>
      </c>
      <c r="G23" s="50">
        <v>1.755831</v>
      </c>
    </row>
    <row r="24" spans="1:7" ht="12.75">
      <c r="A24" t="s">
        <v>32</v>
      </c>
      <c r="B24" s="50">
        <v>-0.08460387</v>
      </c>
      <c r="C24" s="50">
        <v>-0.9507674</v>
      </c>
      <c r="D24" s="50">
        <v>1.830429</v>
      </c>
      <c r="E24" s="50">
        <v>1.367394</v>
      </c>
      <c r="F24" s="50">
        <v>-0.6505404</v>
      </c>
      <c r="G24" s="50">
        <v>0.4414483</v>
      </c>
    </row>
    <row r="25" spans="1:7" ht="12.75">
      <c r="A25" t="s">
        <v>33</v>
      </c>
      <c r="B25" s="50">
        <v>-0.2943601</v>
      </c>
      <c r="C25" s="50">
        <v>1.300141</v>
      </c>
      <c r="D25" s="50">
        <v>0.1434571</v>
      </c>
      <c r="E25" s="50">
        <v>0.5497347</v>
      </c>
      <c r="F25" s="50">
        <v>-1.277437</v>
      </c>
      <c r="G25" s="50">
        <v>0.26677</v>
      </c>
    </row>
    <row r="26" spans="1:7" ht="12.75">
      <c r="A26" t="s">
        <v>34</v>
      </c>
      <c r="B26" s="50">
        <v>0.9010883</v>
      </c>
      <c r="C26" s="50">
        <v>0.3554937</v>
      </c>
      <c r="D26" s="50">
        <v>0.2733843</v>
      </c>
      <c r="E26" s="50">
        <v>0.3545546</v>
      </c>
      <c r="F26" s="50">
        <v>2.174509</v>
      </c>
      <c r="G26" s="50">
        <v>0.6565556</v>
      </c>
    </row>
    <row r="27" spans="1:7" ht="12.75">
      <c r="A27" t="s">
        <v>35</v>
      </c>
      <c r="B27" s="50">
        <v>-0.0962301</v>
      </c>
      <c r="C27" s="50">
        <v>0.2550571</v>
      </c>
      <c r="D27" s="50">
        <v>0.1644403</v>
      </c>
      <c r="E27" s="50">
        <v>-0.05581154</v>
      </c>
      <c r="F27" s="50">
        <v>0.7156765</v>
      </c>
      <c r="G27" s="50">
        <v>0.1689836</v>
      </c>
    </row>
    <row r="28" spans="1:7" ht="12.75">
      <c r="A28" t="s">
        <v>36</v>
      </c>
      <c r="B28" s="50">
        <v>0.2874768</v>
      </c>
      <c r="C28" s="50">
        <v>0.3686542</v>
      </c>
      <c r="D28" s="50">
        <v>0.2166274</v>
      </c>
      <c r="E28" s="50">
        <v>0.299038</v>
      </c>
      <c r="F28" s="50">
        <v>0.3129125</v>
      </c>
      <c r="G28" s="50">
        <v>0.2961495</v>
      </c>
    </row>
    <row r="29" spans="1:7" ht="12.75">
      <c r="A29" t="s">
        <v>37</v>
      </c>
      <c r="B29" s="50">
        <v>0.0659153</v>
      </c>
      <c r="C29" s="50">
        <v>-0.06827378</v>
      </c>
      <c r="D29" s="50">
        <v>-0.03380384</v>
      </c>
      <c r="E29" s="50">
        <v>0.176776</v>
      </c>
      <c r="F29" s="50">
        <v>0.1404323</v>
      </c>
      <c r="G29" s="50">
        <v>0.046253</v>
      </c>
    </row>
    <row r="30" spans="1:7" ht="12.75">
      <c r="A30" t="s">
        <v>38</v>
      </c>
      <c r="B30" s="50">
        <v>0.03106916</v>
      </c>
      <c r="C30" s="50">
        <v>0.09409879</v>
      </c>
      <c r="D30" s="50">
        <v>0.09150928</v>
      </c>
      <c r="E30" s="50">
        <v>-0.01638466</v>
      </c>
      <c r="F30" s="50">
        <v>0.1935607</v>
      </c>
      <c r="G30" s="50">
        <v>0.0710519</v>
      </c>
    </row>
    <row r="31" spans="1:7" ht="12.75">
      <c r="A31" t="s">
        <v>39</v>
      </c>
      <c r="B31" s="50">
        <v>-0.00769282</v>
      </c>
      <c r="C31" s="50">
        <v>-0.01577931</v>
      </c>
      <c r="D31" s="50">
        <v>0.04778464</v>
      </c>
      <c r="E31" s="50">
        <v>0.0246781</v>
      </c>
      <c r="F31" s="50">
        <v>0.04746558</v>
      </c>
      <c r="G31" s="50">
        <v>0.01884069</v>
      </c>
    </row>
    <row r="32" spans="1:7" ht="12.75">
      <c r="A32" t="s">
        <v>40</v>
      </c>
      <c r="B32" s="50">
        <v>0.06511022</v>
      </c>
      <c r="C32" s="50">
        <v>0.07971571</v>
      </c>
      <c r="D32" s="50">
        <v>0.02187794</v>
      </c>
      <c r="E32" s="50">
        <v>0.0195065</v>
      </c>
      <c r="F32" s="50">
        <v>0.05464971</v>
      </c>
      <c r="G32" s="50">
        <v>0.04586709</v>
      </c>
    </row>
    <row r="33" spans="1:7" ht="12.75">
      <c r="A33" t="s">
        <v>41</v>
      </c>
      <c r="B33" s="50">
        <v>0.1430054</v>
      </c>
      <c r="C33" s="50">
        <v>0.08093562</v>
      </c>
      <c r="D33" s="50">
        <v>0.08797322</v>
      </c>
      <c r="E33" s="50">
        <v>0.108348</v>
      </c>
      <c r="F33" s="50">
        <v>0.1083082</v>
      </c>
      <c r="G33" s="50">
        <v>0.1018642</v>
      </c>
    </row>
    <row r="34" spans="1:7" ht="12.75">
      <c r="A34" t="s">
        <v>42</v>
      </c>
      <c r="B34" s="50">
        <v>-0.02063465</v>
      </c>
      <c r="C34" s="50">
        <v>-0.003761683</v>
      </c>
      <c r="D34" s="50">
        <v>-0.005890416</v>
      </c>
      <c r="E34" s="50">
        <v>-0.01193243</v>
      </c>
      <c r="F34" s="50">
        <v>-0.0438013</v>
      </c>
      <c r="G34" s="50">
        <v>-0.01398748</v>
      </c>
    </row>
    <row r="35" spans="1:7" ht="12.75">
      <c r="A35" t="s">
        <v>43</v>
      </c>
      <c r="B35" s="50">
        <v>-0.001492604</v>
      </c>
      <c r="C35" s="50">
        <v>-0.001796195</v>
      </c>
      <c r="D35" s="50">
        <v>0.0001178137</v>
      </c>
      <c r="E35" s="50">
        <v>3.05083E-05</v>
      </c>
      <c r="F35" s="50">
        <v>-0.00243845</v>
      </c>
      <c r="G35" s="50">
        <v>-0.0009389881</v>
      </c>
    </row>
    <row r="36" spans="1:6" ht="12.75">
      <c r="A36" t="s">
        <v>44</v>
      </c>
      <c r="B36" s="50">
        <v>21.89941</v>
      </c>
      <c r="C36" s="50">
        <v>21.89636</v>
      </c>
      <c r="D36" s="50">
        <v>21.90247</v>
      </c>
      <c r="E36" s="50">
        <v>21.89941</v>
      </c>
      <c r="F36" s="50">
        <v>21.90552</v>
      </c>
    </row>
    <row r="37" spans="1:6" ht="12.75">
      <c r="A37" t="s">
        <v>45</v>
      </c>
      <c r="B37" s="50">
        <v>-0.1322428</v>
      </c>
      <c r="C37" s="50">
        <v>-0.03712972</v>
      </c>
      <c r="D37" s="50">
        <v>0.01424154</v>
      </c>
      <c r="E37" s="50">
        <v>0.04781087</v>
      </c>
      <c r="F37" s="50">
        <v>0.07527669</v>
      </c>
    </row>
    <row r="38" spans="1:7" ht="12.75">
      <c r="A38" t="s">
        <v>54</v>
      </c>
      <c r="B38" s="50">
        <v>-0.0001757977</v>
      </c>
      <c r="C38" s="50">
        <v>8.769231E-05</v>
      </c>
      <c r="D38" s="50">
        <v>8.053606E-05</v>
      </c>
      <c r="E38" s="50">
        <v>4.626426E-05</v>
      </c>
      <c r="F38" s="50">
        <v>-0.0001952125</v>
      </c>
      <c r="G38" s="50">
        <v>0.000258352</v>
      </c>
    </row>
    <row r="39" spans="1:7" ht="12.75">
      <c r="A39" t="s">
        <v>55</v>
      </c>
      <c r="B39" s="50">
        <v>0.0001774952</v>
      </c>
      <c r="C39" s="50">
        <v>-0.0001462506</v>
      </c>
      <c r="D39" s="50">
        <v>-0.0001114501</v>
      </c>
      <c r="E39" s="50">
        <v>3.645542E-05</v>
      </c>
      <c r="F39" s="50">
        <v>0.0002073934</v>
      </c>
      <c r="G39" s="50">
        <v>0.001212387</v>
      </c>
    </row>
    <row r="40" spans="2:5" ht="12.75">
      <c r="B40" t="s">
        <v>46</v>
      </c>
      <c r="C40">
        <v>-0.003758</v>
      </c>
      <c r="D40" t="s">
        <v>47</v>
      </c>
      <c r="E40">
        <v>3.116728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-0.0001757976410467032</v>
      </c>
      <c r="C50">
        <f>-0.017/(C7*C7+C22*C22)*(C21*C22+C6*C7)</f>
        <v>8.769232055326686E-05</v>
      </c>
      <c r="D50">
        <f>-0.017/(D7*D7+D22*D22)*(D21*D22+D6*D7)</f>
        <v>8.053605527672793E-05</v>
      </c>
      <c r="E50">
        <f>-0.017/(E7*E7+E22*E22)*(E21*E22+E6*E7)</f>
        <v>4.626426110043291E-05</v>
      </c>
      <c r="F50">
        <f>-0.017/(F7*F7+F22*F22)*(F21*F22+F6*F7)</f>
        <v>-0.00019521250145204444</v>
      </c>
      <c r="G50">
        <f>(B50*B$4+C50*C$4+D50*D$4+E50*E$4+F50*F$4)/SUM(B$4:F$4)</f>
        <v>1.0885832898528909E-07</v>
      </c>
    </row>
    <row r="51" spans="1:7" ht="12.75">
      <c r="A51" t="s">
        <v>58</v>
      </c>
      <c r="B51">
        <f>-0.017/(B7*B7+B22*B22)*(B21*B7-B6*B22)</f>
        <v>0.00017749515491858245</v>
      </c>
      <c r="C51">
        <f>-0.017/(C7*C7+C22*C22)*(C21*C7-C6*C22)</f>
        <v>-0.00014625057483554053</v>
      </c>
      <c r="D51">
        <f>-0.017/(D7*D7+D22*D22)*(D21*D7-D6*D22)</f>
        <v>-0.00011145012496343924</v>
      </c>
      <c r="E51">
        <f>-0.017/(E7*E7+E22*E22)*(E21*E7-E6*E22)</f>
        <v>3.645542074698435E-05</v>
      </c>
      <c r="F51">
        <f>-0.017/(F7*F7+F22*F22)*(F21*F7-F6*F22)</f>
        <v>0.0002073933800342892</v>
      </c>
      <c r="G51">
        <f>(B51*B$4+C51*C$4+D51*D$4+E51*E$4+F51*F$4)/SUM(B$4:F$4)</f>
        <v>1.3130634979002686E-07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9999.946318489643</v>
      </c>
      <c r="C62">
        <f>C7+(2/0.017)*(C8*C50-C23*C51)</f>
        <v>10000.08322829845</v>
      </c>
      <c r="D62">
        <f>D7+(2/0.017)*(D8*D50-D23*D51)</f>
        <v>10000.012658697617</v>
      </c>
      <c r="E62">
        <f>E7+(2/0.017)*(E8*E50-E23*E51)</f>
        <v>10000.020362303363</v>
      </c>
      <c r="F62">
        <f>F7+(2/0.017)*(F8*F50-F23*F51)</f>
        <v>9999.755591358698</v>
      </c>
    </row>
    <row r="63" spans="1:6" ht="12.75">
      <c r="A63" t="s">
        <v>66</v>
      </c>
      <c r="B63">
        <f>B8+(3/0.017)*(B9*B50-B24*B51)</f>
        <v>1.53839139713579</v>
      </c>
      <c r="C63">
        <f>C8+(3/0.017)*(C9*C50-C24*C51)</f>
        <v>2.238682881085156</v>
      </c>
      <c r="D63">
        <f>D8+(3/0.017)*(D9*D50-D24*D51)</f>
        <v>2.6899491462401217</v>
      </c>
      <c r="E63">
        <f>E8+(3/0.017)*(E9*E50-E24*E51)</f>
        <v>3.151092425161094</v>
      </c>
      <c r="F63">
        <f>F8+(3/0.017)*(F9*F50-F24*F51)</f>
        <v>1.3805056554386088</v>
      </c>
    </row>
    <row r="64" spans="1:6" ht="12.75">
      <c r="A64" t="s">
        <v>67</v>
      </c>
      <c r="B64">
        <f>B9+(4/0.017)*(B10*B50-B25*B51)</f>
        <v>-0.4374571285362166</v>
      </c>
      <c r="C64">
        <f>C9+(4/0.017)*(C10*C50-C25*C51)</f>
        <v>0.13675422589308955</v>
      </c>
      <c r="D64">
        <f>D9+(4/0.017)*(D10*D50-D25*D51)</f>
        <v>0.13934494595975203</v>
      </c>
      <c r="E64">
        <f>E9+(4/0.017)*(E10*E50-E25*E51)</f>
        <v>-0.8170779636671188</v>
      </c>
      <c r="F64">
        <f>F9+(4/0.017)*(F10*F50-F25*F51)</f>
        <v>-0.5956765018335435</v>
      </c>
    </row>
    <row r="65" spans="1:6" ht="12.75">
      <c r="A65" t="s">
        <v>68</v>
      </c>
      <c r="B65">
        <f>B10+(5/0.017)*(B11*B50-B26*B51)</f>
        <v>-0.13003395457310846</v>
      </c>
      <c r="C65">
        <f>C10+(5/0.017)*(C11*C50-C26*C51)</f>
        <v>0.12546898799896494</v>
      </c>
      <c r="D65">
        <f>D10+(5/0.017)*(D11*D50-D26*D51)</f>
        <v>0.024164592786572278</v>
      </c>
      <c r="E65">
        <f>E10+(5/0.017)*(E11*E50-E26*E51)</f>
        <v>-0.04832930999411342</v>
      </c>
      <c r="F65">
        <f>F10+(5/0.017)*(F11*F50-F26*F51)</f>
        <v>-1.7267769555758656</v>
      </c>
    </row>
    <row r="66" spans="1:6" ht="12.75">
      <c r="A66" t="s">
        <v>69</v>
      </c>
      <c r="B66">
        <f>B11+(6/0.017)*(B12*B50-B27*B51)</f>
        <v>4.73299065638119</v>
      </c>
      <c r="C66">
        <f>C11+(6/0.017)*(C12*C50-C27*C51)</f>
        <v>3.825338681974468</v>
      </c>
      <c r="D66">
        <f>D11+(6/0.017)*(D12*D50-D27*D51)</f>
        <v>3.7778997286393654</v>
      </c>
      <c r="E66">
        <f>E11+(6/0.017)*(E12*E50-E27*E51)</f>
        <v>3.882305458972823</v>
      </c>
      <c r="F66">
        <f>F11+(6/0.017)*(F12*F50-F27*F51)</f>
        <v>14.938273397752642</v>
      </c>
    </row>
    <row r="67" spans="1:6" ht="12.75">
      <c r="A67" t="s">
        <v>70</v>
      </c>
      <c r="B67">
        <f>B12+(7/0.017)*(B13*B50-B28*B51)</f>
        <v>0.25693854476862893</v>
      </c>
      <c r="C67">
        <f>C12+(7/0.017)*(C13*C50-C28*C51)</f>
        <v>-0.07037234187696707</v>
      </c>
      <c r="D67">
        <f>D12+(7/0.017)*(D13*D50-D28*D51)</f>
        <v>0.17113903756753912</v>
      </c>
      <c r="E67">
        <f>E12+(7/0.017)*(E13*E50-E28*E51)</f>
        <v>0.07110186999122489</v>
      </c>
      <c r="F67">
        <f>F12+(7/0.017)*(F13*F50-F28*F51)</f>
        <v>0.15011525922328042</v>
      </c>
    </row>
    <row r="68" spans="1:6" ht="12.75">
      <c r="A68" t="s">
        <v>71</v>
      </c>
      <c r="B68">
        <f>B13+(8/0.017)*(B14*B50-B29*B51)</f>
        <v>0.03232980124926131</v>
      </c>
      <c r="C68">
        <f>C13+(8/0.017)*(C14*C50-C29*C51)</f>
        <v>0.13950464739803833</v>
      </c>
      <c r="D68">
        <f>D13+(8/0.017)*(D14*D50-D29*D51)</f>
        <v>0.017479230175853067</v>
      </c>
      <c r="E68">
        <f>E13+(8/0.017)*(E14*E50-E29*E51)</f>
        <v>-0.16663528709731087</v>
      </c>
      <c r="F68">
        <f>F13+(8/0.017)*(F14*F50-F29*F51)</f>
        <v>-0.22957062589301175</v>
      </c>
    </row>
    <row r="69" spans="1:6" ht="12.75">
      <c r="A69" t="s">
        <v>72</v>
      </c>
      <c r="B69">
        <f>B14+(9/0.017)*(B15*B50-B30*B51)</f>
        <v>-0.09316767221748837</v>
      </c>
      <c r="C69">
        <f>C14+(9/0.017)*(C15*C50-C30*C51)</f>
        <v>-0.15808735237958843</v>
      </c>
      <c r="D69">
        <f>D14+(9/0.017)*(D15*D50-D30*D51)</f>
        <v>-0.09419722779912482</v>
      </c>
      <c r="E69">
        <f>E14+(9/0.017)*(E15*E50-E30*E51)</f>
        <v>-0.12349552592732325</v>
      </c>
      <c r="F69">
        <f>F14+(9/0.017)*(F15*F50-F30*F51)</f>
        <v>-0.109595356835055</v>
      </c>
    </row>
    <row r="70" spans="1:6" ht="12.75">
      <c r="A70" t="s">
        <v>73</v>
      </c>
      <c r="B70">
        <f>B15+(10/0.017)*(B16*B50-B31*B51)</f>
        <v>-0.3896415298853566</v>
      </c>
      <c r="C70">
        <f>C15+(10/0.017)*(C16*C50-C31*C51)</f>
        <v>-0.05754783455900896</v>
      </c>
      <c r="D70">
        <f>D15+(10/0.017)*(D16*D50-D31*D51)</f>
        <v>-0.09726126358815546</v>
      </c>
      <c r="E70">
        <f>E15+(10/0.017)*(E16*E50-E31*E51)</f>
        <v>-0.07937014368001238</v>
      </c>
      <c r="F70">
        <f>F15+(10/0.017)*(F16*F50-F31*F51)</f>
        <v>-0.4398031611554058</v>
      </c>
    </row>
    <row r="71" spans="1:6" ht="12.75">
      <c r="A71" t="s">
        <v>74</v>
      </c>
      <c r="B71">
        <f>B16+(11/0.017)*(B17*B50-B32*B51)</f>
        <v>0.030588105267434693</v>
      </c>
      <c r="C71">
        <f>C16+(11/0.017)*(C17*C50-C32*C51)</f>
        <v>0.02815824625277534</v>
      </c>
      <c r="D71">
        <f>D16+(11/0.017)*(D17*D50-D32*D51)</f>
        <v>0.03624547128373676</v>
      </c>
      <c r="E71">
        <f>E16+(11/0.017)*(E17*E50-E32*E51)</f>
        <v>0.0546881084694551</v>
      </c>
      <c r="F71">
        <f>F16+(11/0.017)*(F17*F50-F32*F51)</f>
        <v>0.031126977180744475</v>
      </c>
    </row>
    <row r="72" spans="1:6" ht="12.75">
      <c r="A72" t="s">
        <v>75</v>
      </c>
      <c r="B72">
        <f>B17+(12/0.017)*(B18*B50-B33*B51)</f>
        <v>-0.05942752624049931</v>
      </c>
      <c r="C72">
        <f>C17+(12/0.017)*(C18*C50-C33*C51)</f>
        <v>-0.03855199530641593</v>
      </c>
      <c r="D72">
        <f>D17+(12/0.017)*(D18*D50-D33*D51)</f>
        <v>-0.02386811929162163</v>
      </c>
      <c r="E72">
        <f>E17+(12/0.017)*(E18*E50-E33*E51)</f>
        <v>-0.020125271998273755</v>
      </c>
      <c r="F72">
        <f>F17+(12/0.017)*(F18*F50-F33*F51)</f>
        <v>-0.05231379271467147</v>
      </c>
    </row>
    <row r="73" spans="1:6" ht="12.75">
      <c r="A73" t="s">
        <v>76</v>
      </c>
      <c r="B73">
        <f>B18+(13/0.017)*(B19*B50-B34*B51)</f>
        <v>0.0111755937684745</v>
      </c>
      <c r="C73">
        <f>C18+(13/0.017)*(C19*C50-C34*C51)</f>
        <v>0.003034896646738028</v>
      </c>
      <c r="D73">
        <f>D18+(13/0.017)*(D19*D50-D34*D51)</f>
        <v>-0.0008084678007041924</v>
      </c>
      <c r="E73">
        <f>E18+(13/0.017)*(E19*E50-E34*E51)</f>
        <v>0.0019035601319540765</v>
      </c>
      <c r="F73">
        <f>F18+(13/0.017)*(F19*F50-F34*F51)</f>
        <v>-0.020923354423384312</v>
      </c>
    </row>
    <row r="74" spans="1:6" ht="12.75">
      <c r="A74" t="s">
        <v>77</v>
      </c>
      <c r="B74">
        <f>B19+(14/0.017)*(B20*B50-B35*B51)</f>
        <v>-0.19018170824100433</v>
      </c>
      <c r="C74">
        <f>C19+(14/0.017)*(C20*C50-C35*C51)</f>
        <v>-0.1621329563467316</v>
      </c>
      <c r="D74">
        <f>D19+(14/0.017)*(D20*D50-D35*D51)</f>
        <v>-0.15091885976533262</v>
      </c>
      <c r="E74">
        <f>E19+(14/0.017)*(E20*E50-E35*E51)</f>
        <v>-0.15627753979826106</v>
      </c>
      <c r="F74">
        <f>F19+(14/0.017)*(F20*F50-F35*F51)</f>
        <v>-0.1342380009900159</v>
      </c>
    </row>
    <row r="75" spans="1:6" ht="12.75">
      <c r="A75" t="s">
        <v>78</v>
      </c>
      <c r="B75" s="50">
        <f>B20</f>
        <v>0.008307303</v>
      </c>
      <c r="C75" s="50">
        <f>C20</f>
        <v>0.001650304</v>
      </c>
      <c r="D75" s="50">
        <f>D20</f>
        <v>0.002307271</v>
      </c>
      <c r="E75" s="50">
        <f>E20</f>
        <v>0.005120111</v>
      </c>
      <c r="F75" s="50">
        <f>F20</f>
        <v>0.007495339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42.1539809049599</v>
      </c>
      <c r="C82">
        <f>C22+(2/0.017)*(C8*C51+C23*C50)</f>
        <v>1.5536701289467858</v>
      </c>
      <c r="D82">
        <f>D22+(2/0.017)*(D8*D51+D23*D50)</f>
        <v>-5.612845499877597</v>
      </c>
      <c r="E82">
        <f>E22+(2/0.017)*(E8*E51+E23*E50)</f>
        <v>-21.006988142419427</v>
      </c>
      <c r="F82">
        <f>F22+(2/0.017)*(F8*F51+F23*F50)</f>
        <v>1.5212352561064013</v>
      </c>
    </row>
    <row r="83" spans="1:6" ht="12.75">
      <c r="A83" t="s">
        <v>81</v>
      </c>
      <c r="B83">
        <f>B23+(3/0.017)*(B9*B51+B24*B50)</f>
        <v>1.052040581129701</v>
      </c>
      <c r="C83">
        <f>C23+(3/0.017)*(C9*C51+C24*C50)</f>
        <v>3.4639162559854855</v>
      </c>
      <c r="D83">
        <f>D23+(3/0.017)*(D9*D51+D24*D50)</f>
        <v>-0.9276238839280727</v>
      </c>
      <c r="E83">
        <f>E23+(3/0.017)*(E9*E51+E24*E50)</f>
        <v>-0.7232528739720809</v>
      </c>
      <c r="F83">
        <f>F23+(3/0.017)*(F9*F51+F24*F50)</f>
        <v>8.759578203861142</v>
      </c>
    </row>
    <row r="84" spans="1:6" ht="12.75">
      <c r="A84" t="s">
        <v>82</v>
      </c>
      <c r="B84">
        <f>B24+(4/0.017)*(B10*B51+B25*B50)</f>
        <v>-0.06564912805255682</v>
      </c>
      <c r="C84">
        <f>C24+(4/0.017)*(C10*C51+C25*C50)</f>
        <v>-0.9243461984048066</v>
      </c>
      <c r="D84">
        <f>D24+(4/0.017)*(D10*D51+D25*D50)</f>
        <v>1.8350886084619062</v>
      </c>
      <c r="E84">
        <f>E24+(4/0.017)*(E10*E51+E25*E50)</f>
        <v>1.3725434009423312</v>
      </c>
      <c r="F84">
        <f>F24+(4/0.017)*(F10*F51+F25*F50)</f>
        <v>-0.6276248844000886</v>
      </c>
    </row>
    <row r="85" spans="1:6" ht="12.75">
      <c r="A85" t="s">
        <v>83</v>
      </c>
      <c r="B85">
        <f>B25+(5/0.017)*(B11*B51+B26*B50)</f>
        <v>-0.09327581520139733</v>
      </c>
      <c r="C85">
        <f>C25+(5/0.017)*(C11*C51+C26*C50)</f>
        <v>1.1451991913613202</v>
      </c>
      <c r="D85">
        <f>D25+(5/0.017)*(D11*D51+D26*D50)</f>
        <v>0.026456820419245367</v>
      </c>
      <c r="E85">
        <f>E25+(5/0.017)*(E11*E51+E26*E50)</f>
        <v>0.596164489729278</v>
      </c>
      <c r="F85">
        <f>F25+(5/0.017)*(F11*F51+F26*F50)</f>
        <v>-0.4872202233132915</v>
      </c>
    </row>
    <row r="86" spans="1:6" ht="12.75">
      <c r="A86" t="s">
        <v>84</v>
      </c>
      <c r="B86">
        <f>B26+(6/0.017)*(B12*B51+B27*B50)</f>
        <v>0.9245954398065857</v>
      </c>
      <c r="C86">
        <f>C26+(6/0.017)*(C12*C51+C27*C50)</f>
        <v>0.3684474837068361</v>
      </c>
      <c r="D86">
        <f>D26+(6/0.017)*(D12*D51+D27*D50)</f>
        <v>0.2717474857487427</v>
      </c>
      <c r="E86">
        <f>E26+(6/0.017)*(E12*E51+E27*E50)</f>
        <v>0.35465532536630034</v>
      </c>
      <c r="F86">
        <f>F26+(6/0.017)*(F12*F51+F27*F50)</f>
        <v>2.136802129588548</v>
      </c>
    </row>
    <row r="87" spans="1:6" ht="12.75">
      <c r="A87" t="s">
        <v>85</v>
      </c>
      <c r="B87">
        <f>B27+(7/0.017)*(B13*B51+B28*B50)</f>
        <v>-0.11503795757957647</v>
      </c>
      <c r="C87">
        <f>C27+(7/0.017)*(C13*C51+C28*C50)</f>
        <v>0.25928028154039684</v>
      </c>
      <c r="D87">
        <f>D27+(7/0.017)*(D13*D51+D28*D50)</f>
        <v>0.17057492212710415</v>
      </c>
      <c r="E87">
        <f>E27+(7/0.017)*(E13*E51+E28*E50)</f>
        <v>-0.05253089702877274</v>
      </c>
      <c r="F87">
        <f>F27+(7/0.017)*(F13*F51+F28*F50)</f>
        <v>0.671047957556063</v>
      </c>
    </row>
    <row r="88" spans="1:6" ht="12.75">
      <c r="A88" t="s">
        <v>86</v>
      </c>
      <c r="B88">
        <f>B28+(8/0.017)*(B14*B51+B29*B50)</f>
        <v>0.27147693530816686</v>
      </c>
      <c r="C88">
        <f>C28+(8/0.017)*(C14*C51+C29*C50)</f>
        <v>0.3770349718021378</v>
      </c>
      <c r="D88">
        <f>D28+(8/0.017)*(D14*D51+D29*D50)</f>
        <v>0.22034146568332103</v>
      </c>
      <c r="E88">
        <f>E28+(8/0.017)*(E14*E51+E29*E50)</f>
        <v>0.30079637709033546</v>
      </c>
      <c r="F88">
        <f>F28+(8/0.017)*(F14*F51+F29*F50)</f>
        <v>0.28705033465389657</v>
      </c>
    </row>
    <row r="89" spans="1:6" ht="12.75">
      <c r="A89" t="s">
        <v>87</v>
      </c>
      <c r="B89">
        <f>B29+(9/0.017)*(B15*B51+B30*B50)</f>
        <v>0.02665606851590454</v>
      </c>
      <c r="C89">
        <f>C29+(9/0.017)*(C15*C51+C30*C50)</f>
        <v>-0.05946140897666634</v>
      </c>
      <c r="D89">
        <f>D29+(9/0.017)*(D15*D51+D30*D50)</f>
        <v>-0.023877173575534004</v>
      </c>
      <c r="E89">
        <f>E29+(9/0.017)*(E15*E51+E30*E50)</f>
        <v>0.1748238266607439</v>
      </c>
      <c r="F89">
        <f>F29+(9/0.017)*(F15*F51+F30*F50)</f>
        <v>0.07319153634649332</v>
      </c>
    </row>
    <row r="90" spans="1:6" ht="12.75">
      <c r="A90" t="s">
        <v>88</v>
      </c>
      <c r="B90">
        <f>B30+(10/0.017)*(B16*B51+B31*B50)</f>
        <v>0.03532096121801141</v>
      </c>
      <c r="C90">
        <f>C30+(10/0.017)*(C16*C51+C31*C50)</f>
        <v>0.09127806500323082</v>
      </c>
      <c r="D90">
        <f>D30+(10/0.017)*(D16*D51+D31*D50)</f>
        <v>0.09139332282993347</v>
      </c>
      <c r="E90">
        <f>E30+(10/0.017)*(E16*E51+E31*E50)</f>
        <v>-0.014519165833494033</v>
      </c>
      <c r="F90">
        <f>F30+(10/0.017)*(F16*F51+F31*F50)</f>
        <v>0.19213895320900085</v>
      </c>
    </row>
    <row r="91" spans="1:6" ht="12.75">
      <c r="A91" t="s">
        <v>89</v>
      </c>
      <c r="B91">
        <f>B31+(11/0.017)*(B17*B51+B32*B50)</f>
        <v>-0.020109780846822918</v>
      </c>
      <c r="C91">
        <f>C31+(11/0.017)*(C17*C51+C32*C50)</f>
        <v>-0.006733202305192016</v>
      </c>
      <c r="D91">
        <f>D31+(11/0.017)*(D17*D51+D32*D50)</f>
        <v>0.051181967626716826</v>
      </c>
      <c r="E91">
        <f>E31+(11/0.017)*(E17*E51+E32*E50)</f>
        <v>0.024847604090032248</v>
      </c>
      <c r="F91">
        <f>F31+(11/0.017)*(F17*F51+F32*F50)</f>
        <v>0.034786306106158224</v>
      </c>
    </row>
    <row r="92" spans="1:6" ht="12.75">
      <c r="A92" t="s">
        <v>90</v>
      </c>
      <c r="B92">
        <f>B32+(12/0.017)*(B18*B51+B33*B50)</f>
        <v>0.045226917502334804</v>
      </c>
      <c r="C92">
        <f>C32+(12/0.017)*(C18*C51+C33*C50)</f>
        <v>0.08324716906225385</v>
      </c>
      <c r="D92">
        <f>D32+(12/0.017)*(D18*D51+D33*D50)</f>
        <v>0.02617123406875072</v>
      </c>
      <c r="E92">
        <f>E32+(12/0.017)*(E18*E51+E33*E50)</f>
        <v>0.023227711451799724</v>
      </c>
      <c r="F92">
        <f>F32+(12/0.017)*(F18*F51+F33*F50)</f>
        <v>0.03272872377566721</v>
      </c>
    </row>
    <row r="93" spans="1:6" ht="12.75">
      <c r="A93" t="s">
        <v>91</v>
      </c>
      <c r="B93">
        <f>B33+(13/0.017)*(B19*B51+B34*B50)</f>
        <v>0.12009935141797708</v>
      </c>
      <c r="C93">
        <f>C33+(13/0.017)*(C19*C51+C34*C50)</f>
        <v>0.09880523508072069</v>
      </c>
      <c r="D93">
        <f>D33+(13/0.017)*(D19*D51+D34*D50)</f>
        <v>0.10048671023770903</v>
      </c>
      <c r="E93">
        <f>E33+(13/0.017)*(E19*E51+E34*E50)</f>
        <v>0.10356378074691053</v>
      </c>
      <c r="F93">
        <f>F33+(13/0.017)*(F19*F51+F34*F50)</f>
        <v>0.09368244941897366</v>
      </c>
    </row>
    <row r="94" spans="1:6" ht="12.75">
      <c r="A94" t="s">
        <v>92</v>
      </c>
      <c r="B94">
        <f>B34+(14/0.017)*(B20*B51+B35*B50)</f>
        <v>-0.019204259874576194</v>
      </c>
      <c r="C94">
        <f>C34+(14/0.017)*(C20*C51+C35*C50)</f>
        <v>-0.0040901645193631726</v>
      </c>
      <c r="D94">
        <f>D34+(14/0.017)*(D20*D51+D35*D50)</f>
        <v>-0.006094369145215617</v>
      </c>
      <c r="E94">
        <f>E34+(14/0.017)*(E20*E51+E35*E50)</f>
        <v>-0.011777551092572665</v>
      </c>
      <c r="F94">
        <f>F34+(14/0.017)*(F20*F51+F35*F50)</f>
        <v>-0.042129123847394125</v>
      </c>
    </row>
    <row r="95" spans="1:6" ht="12.75">
      <c r="A95" t="s">
        <v>93</v>
      </c>
      <c r="B95" s="50">
        <f>B35</f>
        <v>-0.001492604</v>
      </c>
      <c r="C95" s="50">
        <f>C35</f>
        <v>-0.001796195</v>
      </c>
      <c r="D95" s="50">
        <f>D35</f>
        <v>0.0001178137</v>
      </c>
      <c r="E95" s="50">
        <f>E35</f>
        <v>3.05083E-05</v>
      </c>
      <c r="F95" s="50">
        <f>F35</f>
        <v>-0.00243845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1.5383996554974941</v>
      </c>
      <c r="C103">
        <f>C63*10000/C62</f>
        <v>2.2386642490635307</v>
      </c>
      <c r="D103">
        <f>D63*10000/D62</f>
        <v>2.6899457411191476</v>
      </c>
      <c r="E103">
        <f>E63*10000/E62</f>
        <v>3.1510860088241706</v>
      </c>
      <c r="F103">
        <f>F63*10000/F62</f>
        <v>1.3805393970144375</v>
      </c>
      <c r="G103">
        <f>AVERAGE(C103:E103)</f>
        <v>2.6932319996689498</v>
      </c>
      <c r="H103">
        <f>STDEV(C103:E103)</f>
        <v>0.4562197568525655</v>
      </c>
      <c r="I103">
        <f>(B103*B4+C103*C4+D103*D4+E103*E4+F103*F4)/SUM(B4:F4)</f>
        <v>2.350832016605636</v>
      </c>
      <c r="K103">
        <f>(LN(H103)+LN(H123))/2-LN(K114*K115^3)</f>
        <v>-3.8171040326270806</v>
      </c>
    </row>
    <row r="104" spans="1:11" ht="12.75">
      <c r="A104" t="s">
        <v>67</v>
      </c>
      <c r="B104">
        <f>B64*10000/B62</f>
        <v>-0.43745947688476056</v>
      </c>
      <c r="C104">
        <f>C64*10000/C62</f>
        <v>0.13675308772040967</v>
      </c>
      <c r="D104">
        <f>D64*10000/D62</f>
        <v>0.13934476956742178</v>
      </c>
      <c r="E104">
        <f>E64*10000/E62</f>
        <v>-0.8170762999115698</v>
      </c>
      <c r="F104">
        <f>F64*10000/F62</f>
        <v>-0.5956910610378299</v>
      </c>
      <c r="G104">
        <f>AVERAGE(C104:E104)</f>
        <v>-0.18032614754124612</v>
      </c>
      <c r="H104">
        <f>STDEV(C104:E104)</f>
        <v>0.5514433303716909</v>
      </c>
      <c r="I104">
        <f>(B104*B4+C104*C4+D104*D4+E104*E4+F104*F4)/SUM(B4:F4)</f>
        <v>-0.2729439922095991</v>
      </c>
      <c r="K104">
        <f>(LN(H104)+LN(H124))/2-LN(K114*K115^4)</f>
        <v>-3.389555746110163</v>
      </c>
    </row>
    <row r="105" spans="1:11" ht="12.75">
      <c r="A105" t="s">
        <v>68</v>
      </c>
      <c r="B105">
        <f>B65*10000/B62</f>
        <v>-0.1300346526187636</v>
      </c>
      <c r="C105">
        <f>C65*10000/C62</f>
        <v>0.1254679437506181</v>
      </c>
      <c r="D105">
        <f>D65*10000/D62</f>
        <v>0.024164562197383686</v>
      </c>
      <c r="E105">
        <f>E65*10000/E62</f>
        <v>-0.04832921158470666</v>
      </c>
      <c r="F105">
        <f>F65*10000/F62</f>
        <v>-1.7268191605283454</v>
      </c>
      <c r="G105">
        <f>AVERAGE(C105:E105)</f>
        <v>0.033767764787765046</v>
      </c>
      <c r="H105">
        <f>STDEV(C105:E105)</f>
        <v>0.08729564093158765</v>
      </c>
      <c r="I105">
        <f>(B105*B4+C105*C4+D105*D4+E105*E4+F105*F4)/SUM(B4:F4)</f>
        <v>-0.2247172510539811</v>
      </c>
      <c r="K105">
        <f>(LN(H105)+LN(H125))/2-LN(K114*K115^5)</f>
        <v>-4.20559895717688</v>
      </c>
    </row>
    <row r="106" spans="1:11" ht="12.75">
      <c r="A106" t="s">
        <v>69</v>
      </c>
      <c r="B106">
        <f>B66*10000/B62</f>
        <v>4.733016063926276</v>
      </c>
      <c r="C106">
        <f>C66*10000/C62</f>
        <v>3.8253068445964953</v>
      </c>
      <c r="D106">
        <f>D66*10000/D62</f>
        <v>3.7778949463163904</v>
      </c>
      <c r="E106">
        <f>E66*10000/E62</f>
        <v>3.8822975537207696</v>
      </c>
      <c r="F106">
        <f>F66*10000/F62</f>
        <v>14.93863851098678</v>
      </c>
      <c r="G106">
        <f>AVERAGE(C106:E106)</f>
        <v>3.828499781544552</v>
      </c>
      <c r="H106">
        <f>STDEV(C106:E106)</f>
        <v>0.052274489409018125</v>
      </c>
      <c r="I106">
        <f>(B106*B4+C106*C4+D106*D4+E106*E4+F106*F4)/SUM(B4:F4)</f>
        <v>5.441033136606284</v>
      </c>
      <c r="K106">
        <f>(LN(H106)+LN(H126))/2-LN(K114*K115^6)</f>
        <v>-5.055577785216093</v>
      </c>
    </row>
    <row r="107" spans="1:11" ht="12.75">
      <c r="A107" t="s">
        <v>70</v>
      </c>
      <c r="B107">
        <f>B67*10000/B62</f>
        <v>0.2569399240609484</v>
      </c>
      <c r="C107">
        <f>C67*10000/C62</f>
        <v>-0.07037175618481445</v>
      </c>
      <c r="D107">
        <f>D67*10000/D62</f>
        <v>0.17113882092808066</v>
      </c>
      <c r="E107">
        <f>E67*10000/E62</f>
        <v>0.07110172521173505</v>
      </c>
      <c r="F107">
        <f>F67*10000/F62</f>
        <v>0.15011892825960937</v>
      </c>
      <c r="G107">
        <f>AVERAGE(C107:E107)</f>
        <v>0.05728959665166709</v>
      </c>
      <c r="H107">
        <f>STDEV(C107:E107)</f>
        <v>0.12134628501058776</v>
      </c>
      <c r="I107">
        <f>(B107*B4+C107*C4+D107*D4+E107*E4+F107*F4)/SUM(B4:F4)</f>
        <v>0.09856755688062797</v>
      </c>
      <c r="K107">
        <f>(LN(H107)+LN(H127))/2-LN(K114*K115^7)</f>
        <v>-3.4820860715182134</v>
      </c>
    </row>
    <row r="108" spans="1:9" ht="12.75">
      <c r="A108" t="s">
        <v>71</v>
      </c>
      <c r="B108">
        <f>B68*10000/B62</f>
        <v>0.03232997480144902</v>
      </c>
      <c r="C108">
        <f>C68*10000/C62</f>
        <v>0.1395034863342588</v>
      </c>
      <c r="D108">
        <f>D68*10000/D62</f>
        <v>0.01747920804945214</v>
      </c>
      <c r="E108">
        <f>E68*10000/E62</f>
        <v>-0.1666349477901751</v>
      </c>
      <c r="F108">
        <f>F68*10000/F62</f>
        <v>-0.2295762369346262</v>
      </c>
      <c r="G108">
        <f>AVERAGE(C108:E108)</f>
        <v>-0.0032174178021547226</v>
      </c>
      <c r="H108">
        <f>STDEV(C108:E108)</f>
        <v>0.15411504778337234</v>
      </c>
      <c r="I108">
        <f>(B108*B4+C108*C4+D108*D4+E108*E4+F108*F4)/SUM(B4:F4)</f>
        <v>-0.028234825497472665</v>
      </c>
    </row>
    <row r="109" spans="1:9" ht="12.75">
      <c r="A109" t="s">
        <v>72</v>
      </c>
      <c r="B109">
        <f>B69*10000/B62</f>
        <v>-0.0931681723583093</v>
      </c>
      <c r="C109">
        <f>C69*10000/C62</f>
        <v>-0.15808603665640447</v>
      </c>
      <c r="D109">
        <f>D69*10000/D62</f>
        <v>-0.09419710855785345</v>
      </c>
      <c r="E109">
        <f>E69*10000/E62</f>
        <v>-0.123495274462499</v>
      </c>
      <c r="F109">
        <f>F69*10000/F62</f>
        <v>-0.10959803550574973</v>
      </c>
      <c r="G109">
        <f>AVERAGE(C109:E109)</f>
        <v>-0.12525947322558564</v>
      </c>
      <c r="H109">
        <f>STDEV(C109:E109)</f>
        <v>0.03198097999361822</v>
      </c>
      <c r="I109">
        <f>(B109*B4+C109*C4+D109*D4+E109*E4+F109*F4)/SUM(B4:F4)</f>
        <v>-0.11852823494752819</v>
      </c>
    </row>
    <row r="110" spans="1:11" ht="12.75">
      <c r="A110" t="s">
        <v>73</v>
      </c>
      <c r="B110">
        <f>B70*10000/B62</f>
        <v>-0.3896436215511672</v>
      </c>
      <c r="C110">
        <f>C70*10000/C62</f>
        <v>-0.057547355602160254</v>
      </c>
      <c r="D110">
        <f>D70*10000/D62</f>
        <v>-0.09726114046821875</v>
      </c>
      <c r="E110">
        <f>E70*10000/E62</f>
        <v>-0.0793699820644471</v>
      </c>
      <c r="F110">
        <f>F70*10000/F62</f>
        <v>-0.439813910587437</v>
      </c>
      <c r="G110">
        <f>AVERAGE(C110:E110)</f>
        <v>-0.07805949271160871</v>
      </c>
      <c r="H110">
        <f>STDEV(C110:E110)</f>
        <v>0.01988929897846629</v>
      </c>
      <c r="I110">
        <f>(B110*B4+C110*C4+D110*D4+E110*E4+F110*F4)/SUM(B4:F4)</f>
        <v>-0.17143309939986784</v>
      </c>
      <c r="K110">
        <f>EXP(AVERAGE(K103:K107))</f>
        <v>0.018500000524811187</v>
      </c>
    </row>
    <row r="111" spans="1:9" ht="12.75">
      <c r="A111" t="s">
        <v>74</v>
      </c>
      <c r="B111">
        <f>B71*10000/B62</f>
        <v>0.030588269469885132</v>
      </c>
      <c r="C111">
        <f>C71*10000/C62</f>
        <v>0.028158011898433536</v>
      </c>
      <c r="D111">
        <f>D71*10000/D62</f>
        <v>0.03624542540174874</v>
      </c>
      <c r="E111">
        <f>E71*10000/E62</f>
        <v>0.05468799711209635</v>
      </c>
      <c r="F111">
        <f>F71*10000/F62</f>
        <v>0.031127737969558866</v>
      </c>
      <c r="G111">
        <f>AVERAGE(C111:E111)</f>
        <v>0.03969714480409287</v>
      </c>
      <c r="H111">
        <f>STDEV(C111:E111)</f>
        <v>0.013597639647515347</v>
      </c>
      <c r="I111">
        <f>(B111*B4+C111*C4+D111*D4+E111*E4+F111*F4)/SUM(B4:F4)</f>
        <v>0.03723359664046344</v>
      </c>
    </row>
    <row r="112" spans="1:9" ht="12.75">
      <c r="A112" t="s">
        <v>75</v>
      </c>
      <c r="B112">
        <f>B72*10000/B62</f>
        <v>-0.059427845258148385</v>
      </c>
      <c r="C112">
        <f>C72*10000/C62</f>
        <v>-0.038551674447389266</v>
      </c>
      <c r="D112">
        <f>D72*10000/D62</f>
        <v>-0.023868089077729398</v>
      </c>
      <c r="E112">
        <f>E72*10000/E62</f>
        <v>-0.020125231018667828</v>
      </c>
      <c r="F112">
        <f>F72*10000/F62</f>
        <v>-0.05231507134022206</v>
      </c>
      <c r="G112">
        <f>AVERAGE(C112:E112)</f>
        <v>-0.02751499818126216</v>
      </c>
      <c r="H112">
        <f>STDEV(C112:E112)</f>
        <v>0.009739528421080793</v>
      </c>
      <c r="I112">
        <f>(B112*B4+C112*C4+D112*D4+E112*E4+F112*F4)/SUM(B4:F4)</f>
        <v>-0.035446823646132705</v>
      </c>
    </row>
    <row r="113" spans="1:9" ht="12.75">
      <c r="A113" t="s">
        <v>76</v>
      </c>
      <c r="B113">
        <f>B73*10000/B62</f>
        <v>0.011175653761071812</v>
      </c>
      <c r="C113">
        <f>C73*10000/C62</f>
        <v>0.0030348713880198643</v>
      </c>
      <c r="D113">
        <f>D73*10000/D62</f>
        <v>-0.0008084667772905458</v>
      </c>
      <c r="E113">
        <f>E73*10000/E62</f>
        <v>0.0019035562558750814</v>
      </c>
      <c r="F113">
        <f>F73*10000/F62</f>
        <v>-0.020923865820745912</v>
      </c>
      <c r="G113">
        <f>AVERAGE(C113:E113)</f>
        <v>0.0013766536222014666</v>
      </c>
      <c r="H113">
        <f>STDEV(C113:E113)</f>
        <v>0.001975102997886956</v>
      </c>
      <c r="I113">
        <f>(B113*B4+C113*C4+D113*D4+E113*E4+F113*F4)/SUM(B4:F4)</f>
        <v>-0.00017711010159756537</v>
      </c>
    </row>
    <row r="114" spans="1:11" ht="12.75">
      <c r="A114" t="s">
        <v>77</v>
      </c>
      <c r="B114">
        <f>B74*10000/B62</f>
        <v>-0.1901827291706189</v>
      </c>
      <c r="C114">
        <f>C74*10000/C62</f>
        <v>-0.16213160695295445</v>
      </c>
      <c r="D114">
        <f>D74*10000/D62</f>
        <v>-0.15091866872195342</v>
      </c>
      <c r="E114">
        <f>E74*10000/E62</f>
        <v>-0.1562772215818416</v>
      </c>
      <c r="F114">
        <f>F74*10000/F62</f>
        <v>-0.13424128196294902</v>
      </c>
      <c r="G114">
        <f>AVERAGE(C114:E114)</f>
        <v>-0.15644249908558314</v>
      </c>
      <c r="H114">
        <f>STDEV(C114:E114)</f>
        <v>0.005608295947344079</v>
      </c>
      <c r="I114">
        <f>(B114*B4+C114*C4+D114*D4+E114*E4+F114*F4)/SUM(B4:F4)</f>
        <v>-0.15837105087241415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0.008307347595096597</v>
      </c>
      <c r="C115">
        <f>C75*10000/C62</f>
        <v>0.00165029026491493</v>
      </c>
      <c r="D115">
        <f>D75*10000/D62</f>
        <v>0.0023072680792991062</v>
      </c>
      <c r="E115">
        <f>E75*10000/E62</f>
        <v>0.005120100574295886</v>
      </c>
      <c r="F115">
        <f>F75*10000/F62</f>
        <v>0.007495522197039603</v>
      </c>
      <c r="G115">
        <f>AVERAGE(C115:E115)</f>
        <v>0.0030258863061699746</v>
      </c>
      <c r="H115">
        <f>STDEV(C115:E115)</f>
        <v>0.0018431508383105442</v>
      </c>
      <c r="I115">
        <f>(B115*B4+C115*C4+D115*D4+E115*E4+F115*F4)/SUM(B4:F4)</f>
        <v>0.004386885338476916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42.154207195110914</v>
      </c>
      <c r="C122">
        <f>C82*10000/C62</f>
        <v>1.5536571981222882</v>
      </c>
      <c r="D122">
        <f>D82*10000/D62</f>
        <v>-5.6128383947551965</v>
      </c>
      <c r="E122">
        <f>E82*10000/E62</f>
        <v>-21.006945367439997</v>
      </c>
      <c r="F122">
        <f>F82*10000/F62</f>
        <v>1.521272437319347</v>
      </c>
      <c r="G122">
        <f>AVERAGE(C122:E122)</f>
        <v>-8.355375521357635</v>
      </c>
      <c r="H122">
        <f>STDEV(C122:E122)</f>
        <v>11.527633297793978</v>
      </c>
      <c r="I122">
        <f>(B122*B4+C122*C4+D122*D4+E122*E4+F122*F4)/SUM(B4:F4)</f>
        <v>0.2800075471786192</v>
      </c>
    </row>
    <row r="123" spans="1:9" ht="12.75">
      <c r="A123" t="s">
        <v>81</v>
      </c>
      <c r="B123">
        <f>B83*10000/B62</f>
        <v>1.052046228672753</v>
      </c>
      <c r="C123">
        <f>C83*10000/C62</f>
        <v>3.463887426639831</v>
      </c>
      <c r="D123">
        <f>D83*10000/D62</f>
        <v>-0.9276227096785343</v>
      </c>
      <c r="E123">
        <f>E83*10000/E62</f>
        <v>-0.7232514012656369</v>
      </c>
      <c r="F123">
        <f>F83*10000/F62</f>
        <v>8.759792300754572</v>
      </c>
      <c r="G123">
        <f>AVERAGE(C123:E123)</f>
        <v>0.6043377718985532</v>
      </c>
      <c r="H123">
        <f>STDEV(C123:E123)</f>
        <v>2.478549995233871</v>
      </c>
      <c r="I123">
        <f>(B123*B4+C123*C4+D123*D4+E123*E4+F123*F4)/SUM(B4:F4)</f>
        <v>1.7571594274313722</v>
      </c>
    </row>
    <row r="124" spans="1:9" ht="12.75">
      <c r="A124" t="s">
        <v>82</v>
      </c>
      <c r="B124">
        <f>B84*10000/B62</f>
        <v>-0.06564948046888339</v>
      </c>
      <c r="C124">
        <f>C84*10000/C62</f>
        <v>-0.9243385052927079</v>
      </c>
      <c r="D124">
        <f>D84*10000/D62</f>
        <v>1.8350862854816674</v>
      </c>
      <c r="E124">
        <f>E84*10000/E62</f>
        <v>1.3725406061335113</v>
      </c>
      <c r="F124">
        <f>F84*10000/F62</f>
        <v>-0.6276402244695375</v>
      </c>
      <c r="G124">
        <f>AVERAGE(C124:E124)</f>
        <v>0.7610961287741569</v>
      </c>
      <c r="H124">
        <f>STDEV(C124:E124)</f>
        <v>1.4778377974781236</v>
      </c>
      <c r="I124">
        <f>(B124*B4+C124*C4+D124*D4+E124*E4+F124*F4)/SUM(B4:F4)</f>
        <v>0.4558590762840181</v>
      </c>
    </row>
    <row r="125" spans="1:9" ht="12.75">
      <c r="A125" t="s">
        <v>83</v>
      </c>
      <c r="B125">
        <f>B85*10000/B62</f>
        <v>-0.09327631592274925</v>
      </c>
      <c r="C125">
        <f>C85*10000/C62</f>
        <v>1.1451896601426386</v>
      </c>
      <c r="D125">
        <f>D85*10000/D62</f>
        <v>0.026456786928398802</v>
      </c>
      <c r="E125">
        <f>E85*10000/E62</f>
        <v>0.5961632758035305</v>
      </c>
      <c r="F125">
        <f>F85*10000/F62</f>
        <v>-0.48723213168762197</v>
      </c>
      <c r="G125">
        <f>AVERAGE(C125:E125)</f>
        <v>0.5892699076248559</v>
      </c>
      <c r="H125">
        <f>STDEV(C125:E125)</f>
        <v>0.5593982921820393</v>
      </c>
      <c r="I125">
        <f>(B125*B4+C125*C4+D125*D4+E125*E4+F125*F4)/SUM(B4:F4)</f>
        <v>0.3469498769513785</v>
      </c>
    </row>
    <row r="126" spans="1:9" ht="12.75">
      <c r="A126" t="s">
        <v>84</v>
      </c>
      <c r="B126">
        <f>B86*10000/B62</f>
        <v>0.9246004032011976</v>
      </c>
      <c r="C126">
        <f>C86*10000/C62</f>
        <v>0.36844441720664434</v>
      </c>
      <c r="D126">
        <f>D86*10000/D62</f>
        <v>0.2717471417522531</v>
      </c>
      <c r="E126">
        <f>E86*10000/E62</f>
        <v>0.35465460320783837</v>
      </c>
      <c r="F126">
        <f>F86*10000/F62</f>
        <v>2.136854356155533</v>
      </c>
      <c r="G126">
        <f>AVERAGE(C126:E126)</f>
        <v>0.33161538738891194</v>
      </c>
      <c r="H126">
        <f>STDEV(C126:E126)</f>
        <v>0.05230387049959987</v>
      </c>
      <c r="I126">
        <f>(B126*B4+C126*C4+D126*D4+E126*E4+F126*F4)/SUM(B4:F4)</f>
        <v>0.6582507749460047</v>
      </c>
    </row>
    <row r="127" spans="1:9" ht="12.75">
      <c r="A127" t="s">
        <v>85</v>
      </c>
      <c r="B127">
        <f>B87*10000/B62</f>
        <v>-0.11503857512402266</v>
      </c>
      <c r="C127">
        <f>C87*10000/C62</f>
        <v>0.2592781236126915</v>
      </c>
      <c r="D127">
        <f>D87*10000/D62</f>
        <v>0.17057470620174148</v>
      </c>
      <c r="E127">
        <f>E87*10000/E62</f>
        <v>-0.05253079006398443</v>
      </c>
      <c r="F127">
        <f>F87*10000/F62</f>
        <v>0.6710643589488826</v>
      </c>
      <c r="G127">
        <f>AVERAGE(C127:E127)</f>
        <v>0.1257740132501495</v>
      </c>
      <c r="H127">
        <f>STDEV(C127:E127)</f>
        <v>0.16065965961859965</v>
      </c>
      <c r="I127">
        <f>(B127*B4+C127*C4+D127*D4+E127*E4+F127*F4)/SUM(B4:F4)</f>
        <v>0.16361429941156574</v>
      </c>
    </row>
    <row r="128" spans="1:9" ht="12.75">
      <c r="A128" t="s">
        <v>86</v>
      </c>
      <c r="B128">
        <f>B88*10000/B62</f>
        <v>0.27147839264518153</v>
      </c>
      <c r="C128">
        <f>C88*10000/C62</f>
        <v>0.37703183383033867</v>
      </c>
      <c r="D128">
        <f>D88*10000/D62</f>
        <v>0.22034118676007547</v>
      </c>
      <c r="E128">
        <f>E88*10000/E62</f>
        <v>0.30079576460087454</v>
      </c>
      <c r="F128">
        <f>F88*10000/F62</f>
        <v>0.2870573505835997</v>
      </c>
      <c r="G128">
        <f>AVERAGE(C128:E128)</f>
        <v>0.2993895950637629</v>
      </c>
      <c r="H128">
        <f>STDEV(C128:E128)</f>
        <v>0.07835478737384041</v>
      </c>
      <c r="I128">
        <f>(B128*B4+C128*C4+D128*D4+E128*E4+F128*F4)/SUM(B4:F4)</f>
        <v>0.2937166686544681</v>
      </c>
    </row>
    <row r="129" spans="1:9" ht="12.75">
      <c r="A129" t="s">
        <v>87</v>
      </c>
      <c r="B129">
        <f>B89*10000/B62</f>
        <v>0.026656211610474507</v>
      </c>
      <c r="C129">
        <f>C89*10000/C62</f>
        <v>-0.059460914093595905</v>
      </c>
      <c r="D129">
        <f>D89*10000/D62</f>
        <v>-0.023877143350180242</v>
      </c>
      <c r="E129">
        <f>E89*10000/E62</f>
        <v>0.17482347067988938</v>
      </c>
      <c r="F129">
        <f>F89*10000/F62</f>
        <v>0.0731933252546111</v>
      </c>
      <c r="G129">
        <f>AVERAGE(C129:E129)</f>
        <v>0.030495137745371076</v>
      </c>
      <c r="H129">
        <f>STDEV(C129:E129)</f>
        <v>0.1262519384042196</v>
      </c>
      <c r="I129">
        <f>(B129*B4+C129*C4+D129*D4+E129*E4+F129*F4)/SUM(B4:F4)</f>
        <v>0.03562459776175246</v>
      </c>
    </row>
    <row r="130" spans="1:9" ht="12.75">
      <c r="A130" t="s">
        <v>88</v>
      </c>
      <c r="B130">
        <f>B90*10000/B62</f>
        <v>0.035321150827283807</v>
      </c>
      <c r="C130">
        <f>C90*10000/C62</f>
        <v>0.09127730531774995</v>
      </c>
      <c r="D130">
        <f>D90*10000/D62</f>
        <v>0.09139320713803613</v>
      </c>
      <c r="E130">
        <f>E90*10000/E62</f>
        <v>-0.014519136269188306</v>
      </c>
      <c r="F130">
        <f>F90*10000/F62</f>
        <v>0.19214364936582848</v>
      </c>
      <c r="G130">
        <f>AVERAGE(C130:E130)</f>
        <v>0.05605045872886593</v>
      </c>
      <c r="H130">
        <f>STDEV(C130:E130)</f>
        <v>0.06111508947837709</v>
      </c>
      <c r="I130">
        <f>(B130*B4+C130*C4+D130*D4+E130*E4+F130*F4)/SUM(B4:F4)</f>
        <v>0.0711971716960435</v>
      </c>
    </row>
    <row r="131" spans="1:9" ht="12.75">
      <c r="A131" t="s">
        <v>89</v>
      </c>
      <c r="B131">
        <f>B91*10000/B62</f>
        <v>-0.020109888799743306</v>
      </c>
      <c r="C131">
        <f>C91*10000/C62</f>
        <v>-0.006733146266361319</v>
      </c>
      <c r="D131">
        <f>D91*10000/D62</f>
        <v>0.05118190283709368</v>
      </c>
      <c r="E131">
        <f>E91*10000/E62</f>
        <v>0.02484755349469004</v>
      </c>
      <c r="F131">
        <f>F91*10000/F62</f>
        <v>0.03478715633431967</v>
      </c>
      <c r="G131">
        <f>AVERAGE(C131:E131)</f>
        <v>0.023098770021807467</v>
      </c>
      <c r="H131">
        <f>STDEV(C131:E131)</f>
        <v>0.02899710176707616</v>
      </c>
      <c r="I131">
        <f>(B131*B4+C131*C4+D131*D4+E131*E4+F131*F4)/SUM(B4:F4)</f>
        <v>0.01839215500422869</v>
      </c>
    </row>
    <row r="132" spans="1:9" ht="12.75">
      <c r="A132" t="s">
        <v>90</v>
      </c>
      <c r="B132">
        <f>B92*10000/B62</f>
        <v>0.04522716028856215</v>
      </c>
      <c r="C132">
        <f>C92*10000/C62</f>
        <v>0.08324647621599711</v>
      </c>
      <c r="D132">
        <f>D92*10000/D62</f>
        <v>0.026171200939418826</v>
      </c>
      <c r="E132">
        <f>E92*10000/E62</f>
        <v>0.023227664154925328</v>
      </c>
      <c r="F132">
        <f>F92*10000/F62</f>
        <v>0.03272952371350934</v>
      </c>
      <c r="G132">
        <f>AVERAGE(C132:E132)</f>
        <v>0.04421511377011375</v>
      </c>
      <c r="H132">
        <f>STDEV(C132:E132)</f>
        <v>0.033834177143634694</v>
      </c>
      <c r="I132">
        <f>(B132*B4+C132*C4+D132*D4+E132*E4+F132*F4)/SUM(B4:F4)</f>
        <v>0.04283632136380584</v>
      </c>
    </row>
    <row r="133" spans="1:9" ht="12.75">
      <c r="A133" t="s">
        <v>91</v>
      </c>
      <c r="B133">
        <f>B93*10000/B62</f>
        <v>0.1200999961328957</v>
      </c>
      <c r="C133">
        <f>C93*10000/C62</f>
        <v>0.09880441274840544</v>
      </c>
      <c r="D133">
        <f>D93*10000/D62</f>
        <v>0.10048658303478211</v>
      </c>
      <c r="E133">
        <f>E93*10000/E62</f>
        <v>0.10356356986762784</v>
      </c>
      <c r="F133">
        <f>F93*10000/F62</f>
        <v>0.09368473915495441</v>
      </c>
      <c r="G133">
        <f>AVERAGE(C133:E133)</f>
        <v>0.10095152188360512</v>
      </c>
      <c r="H133">
        <f>STDEV(C133:E133)</f>
        <v>0.0024134042805181847</v>
      </c>
      <c r="I133">
        <f>(B133*B4+C133*C4+D133*D4+E133*E4+F133*F4)/SUM(B4:F4)</f>
        <v>0.10275630131660836</v>
      </c>
    </row>
    <row r="134" spans="1:9" ht="12.75">
      <c r="A134" t="s">
        <v>92</v>
      </c>
      <c r="B134">
        <f>B94*10000/B62</f>
        <v>-0.019204362966497142</v>
      </c>
      <c r="C134">
        <f>C94*10000/C62</f>
        <v>-0.004090130477903161</v>
      </c>
      <c r="D134">
        <f>D94*10000/D62</f>
        <v>-0.006094361430547765</v>
      </c>
      <c r="E134">
        <f>E94*10000/E62</f>
        <v>-0.011777527110814675</v>
      </c>
      <c r="F134">
        <f>F94*10000/F62</f>
        <v>-0.04213015354475269</v>
      </c>
      <c r="G134">
        <f>AVERAGE(C134:E134)</f>
        <v>-0.007320673006421867</v>
      </c>
      <c r="H134">
        <f>STDEV(C134:E134)</f>
        <v>0.003987718245910425</v>
      </c>
      <c r="I134">
        <f>(B134*B4+C134*C4+D134*D4+E134*E4+F134*F4)/SUM(B4:F4)</f>
        <v>-0.013683626950952451</v>
      </c>
    </row>
    <row r="135" spans="1:9" ht="12.75">
      <c r="A135" t="s">
        <v>93</v>
      </c>
      <c r="B135">
        <f>B95*10000/B62</f>
        <v>-0.0014926120125667212</v>
      </c>
      <c r="C135">
        <f>C95*10000/C62</f>
        <v>-0.0017961800506990672</v>
      </c>
      <c r="D135">
        <f>D95*10000/D62</f>
        <v>0.00011781355086338845</v>
      </c>
      <c r="E135">
        <f>E95*10000/E62</f>
        <v>3.0508237878200526E-05</v>
      </c>
      <c r="F135">
        <f>F95*10000/F62</f>
        <v>-0.0024385095992817962</v>
      </c>
      <c r="G135">
        <f>AVERAGE(C135:E135)</f>
        <v>-0.0005492860873191595</v>
      </c>
      <c r="H135">
        <f>STDEV(C135:E135)</f>
        <v>0.0010807238182596892</v>
      </c>
      <c r="I135">
        <f>(B135*B4+C135*C4+D135*D4+E135*E4+F135*F4)/SUM(B4:F4)</f>
        <v>-0.0009380678574886969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2004-10-21T10:30:36Z</cp:lastPrinted>
  <dcterms:created xsi:type="dcterms:W3CDTF">2004-10-21T10:30:36Z</dcterms:created>
  <dcterms:modified xsi:type="dcterms:W3CDTF">2004-10-21T15:30:15Z</dcterms:modified>
  <cp:category/>
  <cp:version/>
  <cp:contentType/>
  <cp:contentStatus/>
</cp:coreProperties>
</file>