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<sst xmlns="http://schemas.openxmlformats.org/spreadsheetml/2006/main" count="202" uniqueCount="97">
  <si>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05/02/2004       10:57:03</t>
  </si>
  <si>
    <t>LISSNER</t>
  </si>
  <si>
    <t>HCMQAP177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</si>
  <si>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</si>
  <si>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</si>
  <si>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</si>
  <si>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</si>
  <si>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</si>
  <si>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</si>
  <si>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</si>
  <si>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</si>
  <si>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</si>
  <si>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</si>
  <si>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</si>
  <si>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</si>
  <si>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</si>
  <si>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</si>
  <si>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</si>
  <si>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</si>
  <si>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</si>
  <si>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</si>
  <si>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</si>
  <si>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</si>
  <si>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</si>
  <si>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</si>
  <si>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</si>
  <si>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</si>
  <si>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</si>
  <si>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</si>
  <si>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</si>
  <si>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</si>
  <si>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</si>
  <si>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</si>
  <si>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</si>
  <si>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</si>
  <si>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a7*!</t>
  </si>
  <si>
    <t>a8*!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</si>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</sst>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4690001"/>
        <c:axId val="22447962"/>
      </c:lineChart>
      <c:catAx>
        <c:axId val="54690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447962"/>
        <c:crosses val="autoZero"/>
        <c:auto val="1"/>
        <c:lblOffset val="100"/>
        <c:noMultiLvlLbl val="0"/>
      </c:catAx>
      <c:valAx>
        <c:axId val="22447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46900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46</xdr:row>
      <xdr:rowOff>28575</xdr:rowOff>
    </xdr:from>
    <xdr:to>
      <xdr:col>6</xdr:col>
      <xdr:colOff>133350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523875" y="7143750"/>
        <a:ext cx="46767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G60" sqref="G60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-0.002252</v>
      </c>
      <c r="C4" s="13">
        <v>-0.003756</v>
      </c>
      <c r="D4" s="13">
        <v>-0.003753</v>
      </c>
      <c r="E4" s="13">
        <v>-0.003754</v>
      </c>
      <c r="F4" s="24">
        <v>-0.002087</v>
      </c>
      <c r="G4" s="34">
        <v>-0.0117</v>
      </c>
    </row>
    <row r="5" spans="1:7" ht="12.75" thickBot="1">
      <c r="A5" s="44" t="s">
        <v>13</v>
      </c>
      <c r="B5" s="45">
        <v>-0.498123</v>
      </c>
      <c r="C5" s="46">
        <v>-0.970536</v>
      </c>
      <c r="D5" s="46">
        <v>-0.46775</v>
      </c>
      <c r="E5" s="46">
        <v>0.890833</v>
      </c>
      <c r="F5" s="47">
        <v>1.556526</v>
      </c>
      <c r="G5" s="48">
        <v>5.915978</v>
      </c>
    </row>
    <row r="6" spans="1:7" ht="12.75" thickTop="1">
      <c r="A6" s="6" t="s">
        <v>14</v>
      </c>
      <c r="B6" s="39">
        <v>54</v>
      </c>
      <c r="C6" s="40">
        <v>-149.1359</v>
      </c>
      <c r="D6" s="40">
        <v>57.50662</v>
      </c>
      <c r="E6" s="40">
        <v>-1.10877</v>
      </c>
      <c r="F6" s="41">
        <v>108.6998</v>
      </c>
      <c r="G6" s="42">
        <v>-0.002048291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1.110307</v>
      </c>
      <c r="C8" s="14">
        <v>-0.237677</v>
      </c>
      <c r="D8" s="14">
        <v>1.056285</v>
      </c>
      <c r="E8" s="14">
        <v>-2.493988</v>
      </c>
      <c r="F8" s="25">
        <v>-5.046793</v>
      </c>
      <c r="G8" s="35">
        <v>-0.9181148</v>
      </c>
    </row>
    <row r="9" spans="1:7" ht="12">
      <c r="A9" s="20" t="s">
        <v>17</v>
      </c>
      <c r="B9" s="29">
        <v>-1.006114</v>
      </c>
      <c r="C9" s="14">
        <v>-0.4675513</v>
      </c>
      <c r="D9" s="14">
        <v>0.101528</v>
      </c>
      <c r="E9" s="14">
        <v>0.4640937</v>
      </c>
      <c r="F9" s="25">
        <v>-0.6919859</v>
      </c>
      <c r="G9" s="35">
        <v>-0.2142389</v>
      </c>
    </row>
    <row r="10" spans="1:7" ht="12">
      <c r="A10" s="20" t="s">
        <v>18</v>
      </c>
      <c r="B10" s="29">
        <v>-1.248089</v>
      </c>
      <c r="C10" s="14">
        <v>-0.8402936</v>
      </c>
      <c r="D10" s="14">
        <v>-0.6859267</v>
      </c>
      <c r="E10" s="14">
        <v>0.2745843</v>
      </c>
      <c r="F10" s="25">
        <v>0.5647294</v>
      </c>
      <c r="G10" s="35">
        <v>-0.4058024</v>
      </c>
    </row>
    <row r="11" spans="1:7" ht="12">
      <c r="A11" s="21" t="s">
        <v>19</v>
      </c>
      <c r="B11" s="31">
        <v>5.743822</v>
      </c>
      <c r="C11" s="16">
        <v>4.299324</v>
      </c>
      <c r="D11" s="16">
        <v>4.996315</v>
      </c>
      <c r="E11" s="16">
        <v>4.464802</v>
      </c>
      <c r="F11" s="27">
        <v>14.89245</v>
      </c>
      <c r="G11" s="37">
        <v>6.132365</v>
      </c>
    </row>
    <row r="12" spans="1:7" ht="12">
      <c r="A12" s="20" t="s">
        <v>20</v>
      </c>
      <c r="B12" s="29">
        <v>0.09827184</v>
      </c>
      <c r="C12" s="14">
        <v>0.05186045</v>
      </c>
      <c r="D12" s="14">
        <v>0.2434838</v>
      </c>
      <c r="E12" s="14">
        <v>0.09092289</v>
      </c>
      <c r="F12" s="25">
        <v>-0.01591926</v>
      </c>
      <c r="G12" s="35">
        <v>0.1049742</v>
      </c>
    </row>
    <row r="13" spans="1:7" ht="12">
      <c r="A13" s="20" t="s">
        <v>21</v>
      </c>
      <c r="B13" s="29">
        <v>-0.06739956</v>
      </c>
      <c r="C13" s="14">
        <v>-0.1988005</v>
      </c>
      <c r="D13" s="14">
        <v>-0.122291</v>
      </c>
      <c r="E13" s="14">
        <v>0.03589931</v>
      </c>
      <c r="F13" s="25">
        <v>-0.03282305</v>
      </c>
      <c r="G13" s="35">
        <v>-0.08276456</v>
      </c>
    </row>
    <row r="14" spans="1:7" ht="12">
      <c r="A14" s="20" t="s">
        <v>22</v>
      </c>
      <c r="B14" s="29">
        <v>-0.1581373</v>
      </c>
      <c r="C14" s="14">
        <v>-0.004734545</v>
      </c>
      <c r="D14" s="14">
        <v>0.1142521</v>
      </c>
      <c r="E14" s="14">
        <v>-0.08341117</v>
      </c>
      <c r="F14" s="25">
        <v>-0.1010888</v>
      </c>
      <c r="G14" s="35">
        <v>-0.03008069</v>
      </c>
    </row>
    <row r="15" spans="1:7" ht="12">
      <c r="A15" s="21" t="s">
        <v>23</v>
      </c>
      <c r="B15" s="31">
        <v>-0.2961994</v>
      </c>
      <c r="C15" s="16">
        <v>-0.04182478</v>
      </c>
      <c r="D15" s="16">
        <v>0.01673084</v>
      </c>
      <c r="E15" s="16">
        <v>-0.02220504</v>
      </c>
      <c r="F15" s="27">
        <v>-0.3687941</v>
      </c>
      <c r="G15" s="37">
        <v>-0.1034732</v>
      </c>
    </row>
    <row r="16" spans="1:7" ht="12">
      <c r="A16" s="20" t="s">
        <v>24</v>
      </c>
      <c r="B16" s="29">
        <v>0.01265223</v>
      </c>
      <c r="C16" s="14">
        <v>-0.005004752</v>
      </c>
      <c r="D16" s="14">
        <v>-0.02138079</v>
      </c>
      <c r="E16" s="14">
        <v>0.02917072</v>
      </c>
      <c r="F16" s="25">
        <v>0.02105998</v>
      </c>
      <c r="G16" s="35">
        <v>0.005314221</v>
      </c>
    </row>
    <row r="17" spans="1:7" ht="12">
      <c r="A17" s="20" t="s">
        <v>25</v>
      </c>
      <c r="B17" s="29">
        <v>-0.01247451</v>
      </c>
      <c r="C17" s="14">
        <v>0.001137549</v>
      </c>
      <c r="D17" s="14">
        <v>-0.005123056</v>
      </c>
      <c r="E17" s="14">
        <v>-0.01503117</v>
      </c>
      <c r="F17" s="25">
        <v>-0.03713621</v>
      </c>
      <c r="G17" s="35">
        <v>-0.01134672</v>
      </c>
    </row>
    <row r="18" spans="1:7" ht="12">
      <c r="A18" s="20" t="s">
        <v>26</v>
      </c>
      <c r="B18" s="29">
        <v>-0.02466525</v>
      </c>
      <c r="C18" s="14">
        <v>0.02997042</v>
      </c>
      <c r="D18" s="14">
        <v>-0.01063384</v>
      </c>
      <c r="E18" s="14">
        <v>-0.01901865</v>
      </c>
      <c r="F18" s="25">
        <v>-0.05431333</v>
      </c>
      <c r="G18" s="35">
        <v>-0.01074272</v>
      </c>
    </row>
    <row r="19" spans="1:7" ht="12">
      <c r="A19" s="21" t="s">
        <v>27</v>
      </c>
      <c r="B19" s="31">
        <v>-0.1901395</v>
      </c>
      <c r="C19" s="16">
        <v>-0.1564305</v>
      </c>
      <c r="D19" s="16">
        <v>-0.1713512</v>
      </c>
      <c r="E19" s="16">
        <v>-0.1657329</v>
      </c>
      <c r="F19" s="27">
        <v>-0.1175042</v>
      </c>
      <c r="G19" s="37">
        <v>-0.1619158</v>
      </c>
    </row>
    <row r="20" spans="1:7" ht="12.75" thickBot="1">
      <c r="A20" s="44" t="s">
        <v>28</v>
      </c>
      <c r="B20" s="45">
        <v>-0.001434593</v>
      </c>
      <c r="C20" s="46">
        <v>-0.005845759</v>
      </c>
      <c r="D20" s="46">
        <v>-0.001479174</v>
      </c>
      <c r="E20" s="46">
        <v>0.000867883</v>
      </c>
      <c r="F20" s="47">
        <v>-0.003156605</v>
      </c>
      <c r="G20" s="48">
        <v>-0.002183506</v>
      </c>
    </row>
    <row r="21" spans="1:7" ht="12.75" thickTop="1">
      <c r="A21" s="6" t="s">
        <v>29</v>
      </c>
      <c r="B21" s="39">
        <v>-56.35267</v>
      </c>
      <c r="C21" s="40">
        <v>-14.83233</v>
      </c>
      <c r="D21" s="40">
        <v>7.721219</v>
      </c>
      <c r="E21" s="40">
        <v>43.43544</v>
      </c>
      <c r="F21" s="41">
        <v>-4.491855</v>
      </c>
      <c r="G21" s="43">
        <v>0.003097497</v>
      </c>
    </row>
    <row r="22" spans="1:7" ht="12">
      <c r="A22" s="20" t="s">
        <v>30</v>
      </c>
      <c r="B22" s="29">
        <v>-9.962471</v>
      </c>
      <c r="C22" s="14">
        <v>-19.41075</v>
      </c>
      <c r="D22" s="14">
        <v>-9.35501</v>
      </c>
      <c r="E22" s="14">
        <v>17.81668</v>
      </c>
      <c r="F22" s="25">
        <v>31.13062</v>
      </c>
      <c r="G22" s="36">
        <v>0</v>
      </c>
    </row>
    <row r="23" spans="1:7" ht="12">
      <c r="A23" s="20" t="s">
        <v>31</v>
      </c>
      <c r="B23" s="29">
        <v>2.112179</v>
      </c>
      <c r="C23" s="14">
        <v>0.9649047</v>
      </c>
      <c r="D23" s="14">
        <v>-1.201834</v>
      </c>
      <c r="E23" s="14">
        <v>-2.485452</v>
      </c>
      <c r="F23" s="25">
        <v>7.248964</v>
      </c>
      <c r="G23" s="35">
        <v>0.6197536</v>
      </c>
    </row>
    <row r="24" spans="1:7" ht="12">
      <c r="A24" s="20" t="s">
        <v>32</v>
      </c>
      <c r="B24" s="29">
        <v>-0.4120398</v>
      </c>
      <c r="C24" s="14">
        <v>-0.4315073</v>
      </c>
      <c r="D24" s="14">
        <v>0.4528715</v>
      </c>
      <c r="E24" s="14">
        <v>2.396212</v>
      </c>
      <c r="F24" s="25">
        <v>3.999653</v>
      </c>
      <c r="G24" s="35">
        <v>1.057204</v>
      </c>
    </row>
    <row r="25" spans="1:7" ht="12">
      <c r="A25" s="20" t="s">
        <v>33</v>
      </c>
      <c r="B25" s="29">
        <v>0.4093547</v>
      </c>
      <c r="C25" s="14">
        <v>1.236472</v>
      </c>
      <c r="D25" s="14">
        <v>0.1907686</v>
      </c>
      <c r="E25" s="14">
        <v>-0.2906794</v>
      </c>
      <c r="F25" s="25">
        <v>-0.7414171</v>
      </c>
      <c r="G25" s="35">
        <v>0.2335198</v>
      </c>
    </row>
    <row r="26" spans="1:7" ht="12">
      <c r="A26" s="21" t="s">
        <v>34</v>
      </c>
      <c r="B26" s="31">
        <v>0.7783682</v>
      </c>
      <c r="C26" s="16">
        <v>0.5933756</v>
      </c>
      <c r="D26" s="16">
        <v>0.1100789</v>
      </c>
      <c r="E26" s="16">
        <v>0.2815866</v>
      </c>
      <c r="F26" s="27">
        <v>2.001249</v>
      </c>
      <c r="G26" s="37">
        <v>0.6169764</v>
      </c>
    </row>
    <row r="27" spans="1:7" ht="12">
      <c r="A27" s="20" t="s">
        <v>35</v>
      </c>
      <c r="B27" s="50">
        <v>-0.03577925</v>
      </c>
      <c r="C27" s="51">
        <v>-0.3568286</v>
      </c>
      <c r="D27" s="51">
        <v>-0.603603</v>
      </c>
      <c r="E27" s="51">
        <v>-0.3594241</v>
      </c>
      <c r="F27" s="52">
        <v>0.5514529</v>
      </c>
      <c r="G27" s="49">
        <v>-0.2489681</v>
      </c>
    </row>
    <row r="28" spans="1:7" ht="12">
      <c r="A28" s="20" t="s">
        <v>36</v>
      </c>
      <c r="B28" s="50">
        <v>-0.5180368</v>
      </c>
      <c r="C28" s="51">
        <v>-0.5954216</v>
      </c>
      <c r="D28" s="51">
        <v>-0.2367268</v>
      </c>
      <c r="E28" s="51">
        <v>-0.1567999</v>
      </c>
      <c r="F28" s="52">
        <v>0.09059735</v>
      </c>
      <c r="G28" s="49">
        <v>-0.3006608</v>
      </c>
    </row>
    <row r="29" spans="1:7" ht="12">
      <c r="A29" s="20" t="s">
        <v>37</v>
      </c>
      <c r="B29" s="29">
        <v>-0.0756487</v>
      </c>
      <c r="C29" s="14">
        <v>0.001243159</v>
      </c>
      <c r="D29" s="14">
        <v>-0.1150577</v>
      </c>
      <c r="E29" s="14">
        <v>-0.0223082</v>
      </c>
      <c r="F29" s="25">
        <v>0.01700221</v>
      </c>
      <c r="G29" s="35">
        <v>-0.04138652</v>
      </c>
    </row>
    <row r="30" spans="1:7" ht="12">
      <c r="A30" s="21" t="s">
        <v>38</v>
      </c>
      <c r="B30" s="31">
        <v>0.06369369</v>
      </c>
      <c r="C30" s="16">
        <v>0.04255533</v>
      </c>
      <c r="D30" s="16">
        <v>0.01768212</v>
      </c>
      <c r="E30" s="16">
        <v>0.03801861</v>
      </c>
      <c r="F30" s="27">
        <v>0.2485687</v>
      </c>
      <c r="G30" s="37">
        <v>0.06609568</v>
      </c>
    </row>
    <row r="31" spans="1:7" ht="12">
      <c r="A31" s="20" t="s">
        <v>39</v>
      </c>
      <c r="B31" s="29">
        <v>-0.01521672</v>
      </c>
      <c r="C31" s="14">
        <v>-0.03423433</v>
      </c>
      <c r="D31" s="14">
        <v>-0.03789666</v>
      </c>
      <c r="E31" s="14">
        <v>-0.02438483</v>
      </c>
      <c r="F31" s="25">
        <v>0.03381733</v>
      </c>
      <c r="G31" s="35">
        <v>-0.020897</v>
      </c>
    </row>
    <row r="32" spans="1:7" ht="12">
      <c r="A32" s="20" t="s">
        <v>40</v>
      </c>
      <c r="B32" s="29">
        <v>-0.05720931</v>
      </c>
      <c r="C32" s="14">
        <v>-0.08710823</v>
      </c>
      <c r="D32" s="14">
        <v>-0.04533333</v>
      </c>
      <c r="E32" s="14">
        <v>-0.05163755</v>
      </c>
      <c r="F32" s="25">
        <v>-0.03410003</v>
      </c>
      <c r="G32" s="35">
        <v>-0.05711793</v>
      </c>
    </row>
    <row r="33" spans="1:7" ht="12">
      <c r="A33" s="20" t="s">
        <v>41</v>
      </c>
      <c r="B33" s="29">
        <v>0.06725353</v>
      </c>
      <c r="C33" s="14">
        <v>0.03144843</v>
      </c>
      <c r="D33" s="14">
        <v>0.03182382</v>
      </c>
      <c r="E33" s="14">
        <v>0.03909539</v>
      </c>
      <c r="F33" s="25">
        <v>0.02214875</v>
      </c>
      <c r="G33" s="35">
        <v>0.03730358</v>
      </c>
    </row>
    <row r="34" spans="1:7" ht="12">
      <c r="A34" s="21" t="s">
        <v>42</v>
      </c>
      <c r="B34" s="31">
        <v>0.005732745</v>
      </c>
      <c r="C34" s="16">
        <v>0.01288495</v>
      </c>
      <c r="D34" s="16">
        <v>0.008792002</v>
      </c>
      <c r="E34" s="16">
        <v>0.006235374</v>
      </c>
      <c r="F34" s="27">
        <v>-0.02736513</v>
      </c>
      <c r="G34" s="37">
        <v>0.003894014</v>
      </c>
    </row>
    <row r="35" spans="1:7" ht="12.75" thickBot="1">
      <c r="A35" s="22" t="s">
        <v>43</v>
      </c>
      <c r="B35" s="32">
        <v>0.0005677637</v>
      </c>
      <c r="C35" s="17">
        <v>0.001396812</v>
      </c>
      <c r="D35" s="17">
        <v>0.001248668</v>
      </c>
      <c r="E35" s="17">
        <v>-0.0006198313</v>
      </c>
      <c r="F35" s="28">
        <v>0.002644061</v>
      </c>
      <c r="G35" s="38">
        <v>0.0009232534</v>
      </c>
    </row>
    <row r="36" spans="1:7" ht="12">
      <c r="A36" s="4" t="s">
        <v>44</v>
      </c>
      <c r="B36" s="3">
        <v>22.18018</v>
      </c>
      <c r="C36" s="3">
        <v>22.17712</v>
      </c>
      <c r="D36" s="3">
        <v>22.18323</v>
      </c>
      <c r="E36" s="3">
        <v>22.17712</v>
      </c>
      <c r="F36" s="3">
        <v>22.18323</v>
      </c>
      <c r="G36" s="3"/>
    </row>
    <row r="37" spans="1:6" ht="12">
      <c r="A37" s="4" t="s">
        <v>45</v>
      </c>
      <c r="B37" s="2">
        <v>0.1963298</v>
      </c>
      <c r="C37" s="2">
        <v>0.2390544</v>
      </c>
      <c r="D37" s="2">
        <v>0.2629598</v>
      </c>
      <c r="E37" s="2">
        <v>0.2680461</v>
      </c>
      <c r="F37" s="2">
        <v>0.2741496</v>
      </c>
    </row>
    <row r="38" spans="1:7" ht="12">
      <c r="A38" s="4" t="s">
        <v>52</v>
      </c>
      <c r="B38" s="2">
        <v>-9.189536E-05</v>
      </c>
      <c r="C38" s="2">
        <v>0.0002534812</v>
      </c>
      <c r="D38" s="2">
        <v>-9.774889E-05</v>
      </c>
      <c r="E38" s="2">
        <v>0</v>
      </c>
      <c r="F38" s="2">
        <v>-0.0001847642</v>
      </c>
      <c r="G38" s="2">
        <v>-6.89341E-05</v>
      </c>
    </row>
    <row r="39" spans="1:7" ht="12.75" thickBot="1">
      <c r="A39" s="4" t="s">
        <v>53</v>
      </c>
      <c r="B39" s="2">
        <v>9.570798E-05</v>
      </c>
      <c r="C39" s="2">
        <v>2.570698E-05</v>
      </c>
      <c r="D39" s="2">
        <v>-1.321752E-05</v>
      </c>
      <c r="E39" s="2">
        <v>-7.384338E-05</v>
      </c>
      <c r="F39" s="2">
        <v>0</v>
      </c>
      <c r="G39" s="2">
        <v>0.0006323901</v>
      </c>
    </row>
    <row r="40" spans="2:5" ht="12.75" thickBot="1">
      <c r="B40" s="7" t="s">
        <v>46</v>
      </c>
      <c r="C40" s="8">
        <v>-0.003754</v>
      </c>
      <c r="D40" s="18" t="s">
        <v>47</v>
      </c>
      <c r="E40" s="9">
        <v>3.116459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0.003756</v>
      </c>
      <c r="D4">
        <v>0.003753</v>
      </c>
      <c r="E4">
        <v>0.003754</v>
      </c>
      <c r="F4">
        <v>0.002087</v>
      </c>
      <c r="G4">
        <v>0.0117</v>
      </c>
    </row>
    <row r="5" spans="1:7" ht="12.75">
      <c r="A5" t="s">
        <v>13</v>
      </c>
      <c r="B5">
        <v>-0.498123</v>
      </c>
      <c r="C5">
        <v>-0.970536</v>
      </c>
      <c r="D5">
        <v>-0.46775</v>
      </c>
      <c r="E5">
        <v>0.890833</v>
      </c>
      <c r="F5">
        <v>1.556526</v>
      </c>
      <c r="G5">
        <v>5.915978</v>
      </c>
    </row>
    <row r="6" spans="1:7" ht="12.75">
      <c r="A6" t="s">
        <v>14</v>
      </c>
      <c r="B6" s="53">
        <v>54</v>
      </c>
      <c r="C6" s="53">
        <v>-149.1359</v>
      </c>
      <c r="D6" s="53">
        <v>57.50662</v>
      </c>
      <c r="E6" s="53">
        <v>-1.10877</v>
      </c>
      <c r="F6" s="53">
        <v>108.6998</v>
      </c>
      <c r="G6" s="53">
        <v>-0.002048291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1.110307</v>
      </c>
      <c r="C8" s="53">
        <v>-0.237677</v>
      </c>
      <c r="D8" s="53">
        <v>1.056285</v>
      </c>
      <c r="E8" s="53">
        <v>-2.493988</v>
      </c>
      <c r="F8" s="53">
        <v>-5.046793</v>
      </c>
      <c r="G8" s="53">
        <v>-0.9181148</v>
      </c>
    </row>
    <row r="9" spans="1:7" ht="12.75">
      <c r="A9" t="s">
        <v>17</v>
      </c>
      <c r="B9" s="53">
        <v>-1.006114</v>
      </c>
      <c r="C9" s="53">
        <v>-0.4675513</v>
      </c>
      <c r="D9" s="53">
        <v>0.101528</v>
      </c>
      <c r="E9" s="53">
        <v>0.4640937</v>
      </c>
      <c r="F9" s="53">
        <v>-0.6919859</v>
      </c>
      <c r="G9" s="53">
        <v>-0.2142389</v>
      </c>
    </row>
    <row r="10" spans="1:7" ht="12.75">
      <c r="A10" t="s">
        <v>18</v>
      </c>
      <c r="B10" s="53">
        <v>-1.248089</v>
      </c>
      <c r="C10" s="53">
        <v>-0.8402936</v>
      </c>
      <c r="D10" s="53">
        <v>-0.6859267</v>
      </c>
      <c r="E10" s="53">
        <v>0.2745843</v>
      </c>
      <c r="F10" s="53">
        <v>0.5647294</v>
      </c>
      <c r="G10" s="53">
        <v>-0.4058024</v>
      </c>
    </row>
    <row r="11" spans="1:7" ht="12.75">
      <c r="A11" t="s">
        <v>19</v>
      </c>
      <c r="B11" s="53">
        <v>5.743822</v>
      </c>
      <c r="C11" s="53">
        <v>4.299324</v>
      </c>
      <c r="D11" s="53">
        <v>4.996315</v>
      </c>
      <c r="E11" s="53">
        <v>4.464802</v>
      </c>
      <c r="F11" s="53">
        <v>14.89245</v>
      </c>
      <c r="G11" s="53">
        <v>6.132365</v>
      </c>
    </row>
    <row r="12" spans="1:7" ht="12.75">
      <c r="A12" t="s">
        <v>20</v>
      </c>
      <c r="B12" s="53">
        <v>0.09827184</v>
      </c>
      <c r="C12" s="53">
        <v>0.05186045</v>
      </c>
      <c r="D12" s="53">
        <v>0.2434838</v>
      </c>
      <c r="E12" s="53">
        <v>0.09092289</v>
      </c>
      <c r="F12" s="53">
        <v>-0.01591926</v>
      </c>
      <c r="G12" s="53">
        <v>0.1049742</v>
      </c>
    </row>
    <row r="13" spans="1:7" ht="12.75">
      <c r="A13" t="s">
        <v>21</v>
      </c>
      <c r="B13" s="53">
        <v>-0.06739956</v>
      </c>
      <c r="C13" s="53">
        <v>-0.1988005</v>
      </c>
      <c r="D13" s="53">
        <v>-0.122291</v>
      </c>
      <c r="E13" s="53">
        <v>0.03589931</v>
      </c>
      <c r="F13" s="53">
        <v>-0.03282305</v>
      </c>
      <c r="G13" s="53">
        <v>-0.08276456</v>
      </c>
    </row>
    <row r="14" spans="1:7" ht="12.75">
      <c r="A14" t="s">
        <v>22</v>
      </c>
      <c r="B14" s="53">
        <v>-0.1581373</v>
      </c>
      <c r="C14" s="53">
        <v>-0.004734545</v>
      </c>
      <c r="D14" s="53">
        <v>0.1142521</v>
      </c>
      <c r="E14" s="53">
        <v>-0.08341117</v>
      </c>
      <c r="F14" s="53">
        <v>-0.1010888</v>
      </c>
      <c r="G14" s="53">
        <v>-0.03008069</v>
      </c>
    </row>
    <row r="15" spans="1:7" ht="12.75">
      <c r="A15" t="s">
        <v>23</v>
      </c>
      <c r="B15" s="53">
        <v>-0.2961994</v>
      </c>
      <c r="C15" s="53">
        <v>-0.04182478</v>
      </c>
      <c r="D15" s="53">
        <v>0.01673084</v>
      </c>
      <c r="E15" s="53">
        <v>-0.02220504</v>
      </c>
      <c r="F15" s="53">
        <v>-0.3687941</v>
      </c>
      <c r="G15" s="53">
        <v>-0.1034732</v>
      </c>
    </row>
    <row r="16" spans="1:7" ht="12.75">
      <c r="A16" t="s">
        <v>24</v>
      </c>
      <c r="B16" s="53">
        <v>0.01265223</v>
      </c>
      <c r="C16" s="53">
        <v>-0.005004752</v>
      </c>
      <c r="D16" s="53">
        <v>-0.02138079</v>
      </c>
      <c r="E16" s="53">
        <v>0.02917072</v>
      </c>
      <c r="F16" s="53">
        <v>0.02105998</v>
      </c>
      <c r="G16" s="53">
        <v>0.005314221</v>
      </c>
    </row>
    <row r="17" spans="1:7" ht="12.75">
      <c r="A17" t="s">
        <v>25</v>
      </c>
      <c r="B17" s="53">
        <v>-0.01247451</v>
      </c>
      <c r="C17" s="53">
        <v>0.001137549</v>
      </c>
      <c r="D17" s="53">
        <v>-0.005123056</v>
      </c>
      <c r="E17" s="53">
        <v>-0.01503117</v>
      </c>
      <c r="F17" s="53">
        <v>-0.03713621</v>
      </c>
      <c r="G17" s="53">
        <v>-0.01134672</v>
      </c>
    </row>
    <row r="18" spans="1:7" ht="12.75">
      <c r="A18" t="s">
        <v>26</v>
      </c>
      <c r="B18" s="53">
        <v>-0.02466525</v>
      </c>
      <c r="C18" s="53">
        <v>0.02997042</v>
      </c>
      <c r="D18" s="53">
        <v>-0.01063384</v>
      </c>
      <c r="E18" s="53">
        <v>-0.01901865</v>
      </c>
      <c r="F18" s="53">
        <v>-0.05431333</v>
      </c>
      <c r="G18" s="53">
        <v>-0.01074272</v>
      </c>
    </row>
    <row r="19" spans="1:7" ht="12.75">
      <c r="A19" t="s">
        <v>27</v>
      </c>
      <c r="B19" s="53">
        <v>-0.1901395</v>
      </c>
      <c r="C19" s="53">
        <v>-0.1564305</v>
      </c>
      <c r="D19" s="53">
        <v>-0.1713512</v>
      </c>
      <c r="E19" s="53">
        <v>-0.1657329</v>
      </c>
      <c r="F19" s="53">
        <v>-0.1175042</v>
      </c>
      <c r="G19" s="53">
        <v>-0.1619158</v>
      </c>
    </row>
    <row r="20" spans="1:7" ht="12.75">
      <c r="A20" t="s">
        <v>28</v>
      </c>
      <c r="B20" s="53">
        <v>-0.001434593</v>
      </c>
      <c r="C20" s="53">
        <v>-0.005845759</v>
      </c>
      <c r="D20" s="53">
        <v>-0.001479174</v>
      </c>
      <c r="E20" s="53">
        <v>0.000867883</v>
      </c>
      <c r="F20" s="53">
        <v>-0.003156605</v>
      </c>
      <c r="G20" s="53">
        <v>-0.002183506</v>
      </c>
    </row>
    <row r="21" spans="1:7" ht="12.75">
      <c r="A21" t="s">
        <v>29</v>
      </c>
      <c r="B21" s="53">
        <v>-56.35267</v>
      </c>
      <c r="C21" s="53">
        <v>-14.83233</v>
      </c>
      <c r="D21" s="53">
        <v>7.721219</v>
      </c>
      <c r="E21" s="53">
        <v>43.43544</v>
      </c>
      <c r="F21" s="53">
        <v>-4.491855</v>
      </c>
      <c r="G21" s="53">
        <v>0.003097497</v>
      </c>
    </row>
    <row r="22" spans="1:7" ht="12.75">
      <c r="A22" t="s">
        <v>30</v>
      </c>
      <c r="B22" s="53">
        <v>-9.962471</v>
      </c>
      <c r="C22" s="53">
        <v>-19.41075</v>
      </c>
      <c r="D22" s="53">
        <v>-9.35501</v>
      </c>
      <c r="E22" s="53">
        <v>17.81668</v>
      </c>
      <c r="F22" s="53">
        <v>31.13062</v>
      </c>
      <c r="G22" s="53">
        <v>0</v>
      </c>
    </row>
    <row r="23" spans="1:7" ht="12.75">
      <c r="A23" t="s">
        <v>31</v>
      </c>
      <c r="B23" s="53">
        <v>2.112179</v>
      </c>
      <c r="C23" s="53">
        <v>0.9649047</v>
      </c>
      <c r="D23" s="53">
        <v>-1.201834</v>
      </c>
      <c r="E23" s="53">
        <v>-2.485452</v>
      </c>
      <c r="F23" s="53">
        <v>7.248964</v>
      </c>
      <c r="G23" s="53">
        <v>0.6197536</v>
      </c>
    </row>
    <row r="24" spans="1:7" ht="12.75">
      <c r="A24" t="s">
        <v>32</v>
      </c>
      <c r="B24" s="53">
        <v>-0.4120398</v>
      </c>
      <c r="C24" s="53">
        <v>-0.4315073</v>
      </c>
      <c r="D24" s="53">
        <v>0.4528715</v>
      </c>
      <c r="E24" s="53">
        <v>2.396212</v>
      </c>
      <c r="F24" s="53">
        <v>3.999653</v>
      </c>
      <c r="G24" s="53">
        <v>1.057204</v>
      </c>
    </row>
    <row r="25" spans="1:7" ht="12.75">
      <c r="A25" t="s">
        <v>33</v>
      </c>
      <c r="B25" s="53">
        <v>0.4093547</v>
      </c>
      <c r="C25" s="53">
        <v>1.236472</v>
      </c>
      <c r="D25" s="53">
        <v>0.1907686</v>
      </c>
      <c r="E25" s="53">
        <v>-0.2906794</v>
      </c>
      <c r="F25" s="53">
        <v>-0.7414171</v>
      </c>
      <c r="G25" s="53">
        <v>0.2335198</v>
      </c>
    </row>
    <row r="26" spans="1:7" ht="12.75">
      <c r="A26" t="s">
        <v>34</v>
      </c>
      <c r="B26" s="53">
        <v>0.7783682</v>
      </c>
      <c r="C26" s="53">
        <v>0.5933756</v>
      </c>
      <c r="D26" s="53">
        <v>0.1100789</v>
      </c>
      <c r="E26" s="53">
        <v>0.2815866</v>
      </c>
      <c r="F26" s="53">
        <v>2.001249</v>
      </c>
      <c r="G26" s="53">
        <v>0.6169764</v>
      </c>
    </row>
    <row r="27" spans="1:7" ht="12.75">
      <c r="A27" t="s">
        <v>35</v>
      </c>
      <c r="B27" s="53">
        <v>-0.03577925</v>
      </c>
      <c r="C27" s="53">
        <v>-0.3568286</v>
      </c>
      <c r="D27" s="53">
        <v>-0.603603</v>
      </c>
      <c r="E27" s="53">
        <v>-0.3594241</v>
      </c>
      <c r="F27" s="53">
        <v>0.5514529</v>
      </c>
      <c r="G27" s="53">
        <v>-0.2489681</v>
      </c>
    </row>
    <row r="28" spans="1:7" ht="12.75">
      <c r="A28" t="s">
        <v>36</v>
      </c>
      <c r="B28" s="53">
        <v>-0.5180368</v>
      </c>
      <c r="C28" s="53">
        <v>-0.5954216</v>
      </c>
      <c r="D28" s="53">
        <v>-0.2367268</v>
      </c>
      <c r="E28" s="53">
        <v>-0.1567999</v>
      </c>
      <c r="F28" s="53">
        <v>0.09059735</v>
      </c>
      <c r="G28" s="53">
        <v>-0.3006608</v>
      </c>
    </row>
    <row r="29" spans="1:7" ht="12.75">
      <c r="A29" t="s">
        <v>37</v>
      </c>
      <c r="B29" s="53">
        <v>-0.0756487</v>
      </c>
      <c r="C29" s="53">
        <v>0.001243159</v>
      </c>
      <c r="D29" s="53">
        <v>-0.1150577</v>
      </c>
      <c r="E29" s="53">
        <v>-0.0223082</v>
      </c>
      <c r="F29" s="53">
        <v>0.01700221</v>
      </c>
      <c r="G29" s="53">
        <v>-0.04138652</v>
      </c>
    </row>
    <row r="30" spans="1:7" ht="12.75">
      <c r="A30" t="s">
        <v>38</v>
      </c>
      <c r="B30" s="53">
        <v>0.06369369</v>
      </c>
      <c r="C30" s="53">
        <v>0.04255533</v>
      </c>
      <c r="D30" s="53">
        <v>0.01768212</v>
      </c>
      <c r="E30" s="53">
        <v>0.03801861</v>
      </c>
      <c r="F30" s="53">
        <v>0.2485687</v>
      </c>
      <c r="G30" s="53">
        <v>0.06609568</v>
      </c>
    </row>
    <row r="31" spans="1:7" ht="12.75">
      <c r="A31" t="s">
        <v>39</v>
      </c>
      <c r="B31" s="53">
        <v>-0.01521672</v>
      </c>
      <c r="C31" s="53">
        <v>-0.03423433</v>
      </c>
      <c r="D31" s="53">
        <v>-0.03789666</v>
      </c>
      <c r="E31" s="53">
        <v>-0.02438483</v>
      </c>
      <c r="F31" s="53">
        <v>0.03381733</v>
      </c>
      <c r="G31" s="53">
        <v>-0.020897</v>
      </c>
    </row>
    <row r="32" spans="1:7" ht="12.75">
      <c r="A32" t="s">
        <v>40</v>
      </c>
      <c r="B32" s="53">
        <v>-0.05720931</v>
      </c>
      <c r="C32" s="53">
        <v>-0.08710823</v>
      </c>
      <c r="D32" s="53">
        <v>-0.04533333</v>
      </c>
      <c r="E32" s="53">
        <v>-0.05163755</v>
      </c>
      <c r="F32" s="53">
        <v>-0.03410003</v>
      </c>
      <c r="G32" s="53">
        <v>-0.05711793</v>
      </c>
    </row>
    <row r="33" spans="1:7" ht="12.75">
      <c r="A33" t="s">
        <v>41</v>
      </c>
      <c r="B33" s="53">
        <v>0.06725353</v>
      </c>
      <c r="C33" s="53">
        <v>0.03144843</v>
      </c>
      <c r="D33" s="53">
        <v>0.03182382</v>
      </c>
      <c r="E33" s="53">
        <v>0.03909539</v>
      </c>
      <c r="F33" s="53">
        <v>0.02214875</v>
      </c>
      <c r="G33" s="53">
        <v>0.03730358</v>
      </c>
    </row>
    <row r="34" spans="1:7" ht="12.75">
      <c r="A34" t="s">
        <v>42</v>
      </c>
      <c r="B34" s="53">
        <v>0.005732745</v>
      </c>
      <c r="C34" s="53">
        <v>0.01288495</v>
      </c>
      <c r="D34" s="53">
        <v>0.008792002</v>
      </c>
      <c r="E34" s="53">
        <v>0.006235374</v>
      </c>
      <c r="F34" s="53">
        <v>-0.02736513</v>
      </c>
      <c r="G34" s="53">
        <v>0.003894014</v>
      </c>
    </row>
    <row r="35" spans="1:7" ht="12.75">
      <c r="A35" t="s">
        <v>43</v>
      </c>
      <c r="B35" s="53">
        <v>0.0005677637</v>
      </c>
      <c r="C35" s="53">
        <v>0.001396812</v>
      </c>
      <c r="D35" s="53">
        <v>0.001248668</v>
      </c>
      <c r="E35" s="53">
        <v>-0.0006198313</v>
      </c>
      <c r="F35" s="53">
        <v>0.002644061</v>
      </c>
      <c r="G35" s="53">
        <v>0.0009232534</v>
      </c>
    </row>
    <row r="36" spans="1:6" ht="12.75">
      <c r="A36" t="s">
        <v>44</v>
      </c>
      <c r="B36" s="53">
        <v>22.18018</v>
      </c>
      <c r="C36" s="53">
        <v>22.17712</v>
      </c>
      <c r="D36" s="53">
        <v>22.18323</v>
      </c>
      <c r="E36" s="53">
        <v>22.17712</v>
      </c>
      <c r="F36" s="53">
        <v>22.18323</v>
      </c>
    </row>
    <row r="37" spans="1:6" ht="12.75">
      <c r="A37" t="s">
        <v>45</v>
      </c>
      <c r="B37" s="53">
        <v>0.1963298</v>
      </c>
      <c r="C37" s="53">
        <v>0.2390544</v>
      </c>
      <c r="D37" s="53">
        <v>0.2629598</v>
      </c>
      <c r="E37" s="53">
        <v>0.2680461</v>
      </c>
      <c r="F37" s="53">
        <v>0.2741496</v>
      </c>
    </row>
    <row r="38" spans="1:7" ht="12.75">
      <c r="A38" t="s">
        <v>54</v>
      </c>
      <c r="B38" s="53">
        <v>-9.189536E-05</v>
      </c>
      <c r="C38" s="53">
        <v>0.0002534812</v>
      </c>
      <c r="D38" s="53">
        <v>-9.774889E-05</v>
      </c>
      <c r="E38" s="53">
        <v>0</v>
      </c>
      <c r="F38" s="53">
        <v>-0.0001847642</v>
      </c>
      <c r="G38" s="53">
        <v>-6.89341E-05</v>
      </c>
    </row>
    <row r="39" spans="1:7" ht="12.75">
      <c r="A39" t="s">
        <v>55</v>
      </c>
      <c r="B39" s="53">
        <v>9.570798E-05</v>
      </c>
      <c r="C39" s="53">
        <v>2.570698E-05</v>
      </c>
      <c r="D39" s="53">
        <v>-1.321752E-05</v>
      </c>
      <c r="E39" s="53">
        <v>-7.384338E-05</v>
      </c>
      <c r="F39" s="53">
        <v>0</v>
      </c>
      <c r="G39" s="53">
        <v>0.0006323901</v>
      </c>
    </row>
    <row r="40" spans="2:5" ht="12.75">
      <c r="B40" t="s">
        <v>46</v>
      </c>
      <c r="C40">
        <v>-0.003754</v>
      </c>
      <c r="D40" t="s">
        <v>47</v>
      </c>
      <c r="E40">
        <v>3.116459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-9.189534880601512E-05</v>
      </c>
      <c r="C50">
        <f>-0.017/(C7*C7+C22*C22)*(C21*C22+C6*C7)</f>
        <v>0.00025348113081043037</v>
      </c>
      <c r="D50">
        <f>-0.017/(D7*D7+D22*D22)*(D21*D22+D6*D7)</f>
        <v>-9.774888900011227E-05</v>
      </c>
      <c r="E50">
        <f>-0.017/(E7*E7+E22*E22)*(E21*E22+E6*E7)</f>
        <v>1.7533446273128402E-06</v>
      </c>
      <c r="F50">
        <f>-0.017/(F7*F7+F22*F22)*(F21*F22+F6*F7)</f>
        <v>-0.00018476409760320177</v>
      </c>
      <c r="G50">
        <f>(B50*B$4+C50*C$4+D50*D$4+E50*E$4+F50*F$4)/SUM(B$4:F$4)</f>
        <v>-4.777557822975519E-08</v>
      </c>
    </row>
    <row r="51" spans="1:7" ht="12.75">
      <c r="A51" t="s">
        <v>58</v>
      </c>
      <c r="B51">
        <f>-0.017/(B7*B7+B22*B22)*(B21*B7-B6*B22)</f>
        <v>9.570798852524853E-05</v>
      </c>
      <c r="C51">
        <f>-0.017/(C7*C7+C22*C22)*(C21*C7-C6*C22)</f>
        <v>2.5706986885987862E-05</v>
      </c>
      <c r="D51">
        <f>-0.017/(D7*D7+D22*D22)*(D21*D7-D6*D22)</f>
        <v>-1.3217516483408495E-05</v>
      </c>
      <c r="E51">
        <f>-0.017/(E7*E7+E22*E22)*(E21*E7-E6*E22)</f>
        <v>-7.384337187801546E-05</v>
      </c>
      <c r="F51">
        <f>-0.017/(F7*F7+F22*F22)*(F21*F7-F6*F22)</f>
        <v>8.21133559121282E-06</v>
      </c>
      <c r="G51">
        <f>(B51*B$4+C51*C$4+D51*D$4+E51*E$4+F51*F$4)/SUM(B$4:F$4)</f>
        <v>1.5469381420261138E-07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9999.96421359382</v>
      </c>
      <c r="C62">
        <f>C7+(2/0.017)*(C8*C50-C23*C51)</f>
        <v>9999.98999394974</v>
      </c>
      <c r="D62">
        <f>D7+(2/0.017)*(D8*D50-D23*D51)</f>
        <v>9999.985984006362</v>
      </c>
      <c r="E62">
        <f>E7+(2/0.017)*(E8*E50-E23*E51)</f>
        <v>9999.97789329685</v>
      </c>
      <c r="F62">
        <f>F7+(2/0.017)*(F8*F50-F23*F51)</f>
        <v>10000.1026991151</v>
      </c>
    </row>
    <row r="63" spans="1:6" ht="12.75">
      <c r="A63" t="s">
        <v>66</v>
      </c>
      <c r="B63">
        <f>B8+(3/0.017)*(B9*B50-B24*B51)</f>
        <v>1.1335821818974636</v>
      </c>
      <c r="C63">
        <f>C8+(3/0.017)*(C9*C50-C24*C51)</f>
        <v>-0.25663394348239627</v>
      </c>
      <c r="D63">
        <f>D8+(3/0.017)*(D9*D50-D24*D51)</f>
        <v>1.0555899859965374</v>
      </c>
      <c r="E63">
        <f>E8+(3/0.017)*(E9*E50-E24*E51)</f>
        <v>-2.462618925292348</v>
      </c>
      <c r="F63">
        <f>F8+(3/0.017)*(F9*F50-F24*F51)</f>
        <v>-5.030026236940664</v>
      </c>
    </row>
    <row r="64" spans="1:6" ht="12.75">
      <c r="A64" t="s">
        <v>67</v>
      </c>
      <c r="B64">
        <f>B9+(4/0.017)*(B10*B50-B25*B51)</f>
        <v>-0.9883457508080955</v>
      </c>
      <c r="C64">
        <f>C9+(4/0.017)*(C10*C50-C25*C51)</f>
        <v>-0.5251476626893314</v>
      </c>
      <c r="D64">
        <f>D9+(4/0.017)*(D10*D50-D25*D51)</f>
        <v>0.1178974258765953</v>
      </c>
      <c r="E64">
        <f>E9+(4/0.017)*(E10*E50-E25*E51)</f>
        <v>0.4591564515001579</v>
      </c>
      <c r="F64">
        <f>F9+(4/0.017)*(F10*F50-F25*F51)</f>
        <v>-0.7151044160846668</v>
      </c>
    </row>
    <row r="65" spans="1:6" ht="12.75">
      <c r="A65" t="s">
        <v>68</v>
      </c>
      <c r="B65">
        <f>B10+(5/0.017)*(B11*B50-B26*B51)</f>
        <v>-1.4252438767422593</v>
      </c>
      <c r="C65">
        <f>C10+(5/0.017)*(C11*C50-C26*C51)</f>
        <v>-0.5242513616256594</v>
      </c>
      <c r="D65">
        <f>D10+(5/0.017)*(D11*D50-D26*D51)</f>
        <v>-0.8291411913733442</v>
      </c>
      <c r="E65">
        <f>E10+(5/0.017)*(E11*E50-E26*E51)</f>
        <v>0.28300242959364164</v>
      </c>
      <c r="F65">
        <f>F10+(5/0.017)*(F11*F50-F26*F51)</f>
        <v>-0.2493950154386415</v>
      </c>
    </row>
    <row r="66" spans="1:6" ht="12.75">
      <c r="A66" t="s">
        <v>69</v>
      </c>
      <c r="B66">
        <f>B11+(6/0.017)*(B12*B50-B27*B51)</f>
        <v>5.741843282953117</v>
      </c>
      <c r="C66">
        <f>C11+(6/0.017)*(C12*C50-C27*C51)</f>
        <v>4.3072011648180295</v>
      </c>
      <c r="D66">
        <f>D11+(6/0.017)*(D12*D50-D27*D51)</f>
        <v>4.98509909286772</v>
      </c>
      <c r="E66">
        <f>E11+(6/0.017)*(E12*E50-E27*E51)</f>
        <v>4.45549082294675</v>
      </c>
      <c r="F66">
        <f>F11+(6/0.017)*(F12*F50-F27*F51)</f>
        <v>14.891889932782505</v>
      </c>
    </row>
    <row r="67" spans="1:6" ht="12.75">
      <c r="A67" t="s">
        <v>70</v>
      </c>
      <c r="B67">
        <f>B12+(7/0.017)*(B13*B50-B28*B51)</f>
        <v>0.12123759078231758</v>
      </c>
      <c r="C67">
        <f>C12+(7/0.017)*(C13*C50-C28*C51)</f>
        <v>0.03741340517765204</v>
      </c>
      <c r="D67">
        <f>D12+(7/0.017)*(D13*D50-D28*D51)</f>
        <v>0.2471175695897375</v>
      </c>
      <c r="E67">
        <f>E12+(7/0.017)*(E13*E50-E28*E51)</f>
        <v>0.08618113551489646</v>
      </c>
      <c r="F67">
        <f>F12+(7/0.017)*(F13*F50-F28*F51)</f>
        <v>-0.013728426365578151</v>
      </c>
    </row>
    <row r="68" spans="1:6" ht="12.75">
      <c r="A68" t="s">
        <v>71</v>
      </c>
      <c r="B68">
        <f>B13+(8/0.017)*(B14*B50-B29*B51)</f>
        <v>-0.05715378717445109</v>
      </c>
      <c r="C68">
        <f>C13+(8/0.017)*(C14*C50-C29*C51)</f>
        <v>-0.19938030032592144</v>
      </c>
      <c r="D68">
        <f>D13+(8/0.017)*(D14*D50-D29*D51)</f>
        <v>-0.12826219665281072</v>
      </c>
      <c r="E68">
        <f>E13+(8/0.017)*(E14*E50-E29*E51)</f>
        <v>0.03505528118338516</v>
      </c>
      <c r="F68">
        <f>F13+(8/0.017)*(F14*F50-F29*F51)</f>
        <v>-0.024099299384617287</v>
      </c>
    </row>
    <row r="69" spans="1:6" ht="12.75">
      <c r="A69" t="s">
        <v>72</v>
      </c>
      <c r="B69">
        <f>B14+(9/0.017)*(B15*B50-B30*B51)</f>
        <v>-0.146954348820745</v>
      </c>
      <c r="C69">
        <f>C14+(9/0.017)*(C15*C50-C30*C51)</f>
        <v>-0.01092641891557807</v>
      </c>
      <c r="D69">
        <f>D14+(9/0.017)*(D15*D50-D30*D51)</f>
        <v>0.11351001965968863</v>
      </c>
      <c r="E69">
        <f>E14+(9/0.017)*(E15*E50-E30*E51)</f>
        <v>-0.08194549921056543</v>
      </c>
      <c r="F69">
        <f>F14+(9/0.017)*(F15*F50-F30*F51)</f>
        <v>-0.06609530278397524</v>
      </c>
    </row>
    <row r="70" spans="1:6" ht="12.75">
      <c r="A70" t="s">
        <v>73</v>
      </c>
      <c r="B70">
        <f>B15+(10/0.017)*(B16*B50-B31*B51)</f>
        <v>-0.2960266467211012</v>
      </c>
      <c r="C70">
        <f>C15+(10/0.017)*(C16*C50-C31*C51)</f>
        <v>-0.04205333807295599</v>
      </c>
      <c r="D70">
        <f>D15+(10/0.017)*(D16*D50-D31*D51)</f>
        <v>0.017665574553075637</v>
      </c>
      <c r="E70">
        <f>E15+(10/0.017)*(E16*E50-E31*E51)</f>
        <v>-0.023234164555697257</v>
      </c>
      <c r="F70">
        <f>F15+(10/0.017)*(F16*F50-F31*F51)</f>
        <v>-0.3712463433209825</v>
      </c>
    </row>
    <row r="71" spans="1:6" ht="12.75">
      <c r="A71" t="s">
        <v>74</v>
      </c>
      <c r="B71">
        <f>B16+(11/0.017)*(B17*B50-B32*B51)</f>
        <v>0.01693688363289215</v>
      </c>
      <c r="C71">
        <f>C16+(11/0.017)*(C17*C50-C32*C51)</f>
        <v>-0.003369221960906896</v>
      </c>
      <c r="D71">
        <f>D16+(11/0.017)*(D17*D50-D32*D51)</f>
        <v>-0.02144447417921246</v>
      </c>
      <c r="E71">
        <f>E16+(11/0.017)*(E17*E50-E32*E51)</f>
        <v>0.02668637282850031</v>
      </c>
      <c r="F71">
        <f>F16+(11/0.017)*(F17*F50-F32*F51)</f>
        <v>0.025680915077034565</v>
      </c>
    </row>
    <row r="72" spans="1:6" ht="12.75">
      <c r="A72" t="s">
        <v>75</v>
      </c>
      <c r="B72">
        <f>B17+(12/0.017)*(B18*B50-B33*B51)</f>
        <v>-0.015418094700271688</v>
      </c>
      <c r="C72">
        <f>C17+(12/0.017)*(C18*C50-C33*C51)</f>
        <v>0.005929425405789623</v>
      </c>
      <c r="D72">
        <f>D17+(12/0.017)*(D18*D50-D33*D51)</f>
        <v>-0.0040924127685506035</v>
      </c>
      <c r="E72">
        <f>E17+(12/0.017)*(E18*E50-E33*E51)</f>
        <v>-0.013016871759042491</v>
      </c>
      <c r="F72">
        <f>F17+(12/0.017)*(F18*F50-F33*F51)</f>
        <v>-0.0301809517039301</v>
      </c>
    </row>
    <row r="73" spans="1:6" ht="12.75">
      <c r="A73" t="s">
        <v>76</v>
      </c>
      <c r="B73">
        <f>B18+(13/0.017)*(B19*B50-B34*B51)</f>
        <v>-0.011723164096405838</v>
      </c>
      <c r="C73">
        <f>C18+(13/0.017)*(C19*C50-C34*C51)</f>
        <v>-0.0006051313271134839</v>
      </c>
      <c r="D73">
        <f>D18+(13/0.017)*(D19*D50-D34*D51)</f>
        <v>0.002263381893088917</v>
      </c>
      <c r="E73">
        <f>E18+(13/0.017)*(E19*E50-E34*E51)</f>
        <v>-0.018888761531361476</v>
      </c>
      <c r="F73">
        <f>F18+(13/0.017)*(F19*F50-F34*F51)</f>
        <v>-0.037539306313783945</v>
      </c>
    </row>
    <row r="74" spans="1:6" ht="12.75">
      <c r="A74" t="s">
        <v>77</v>
      </c>
      <c r="B74">
        <f>B19+(14/0.017)*(B20*B50-B35*B51)</f>
        <v>-0.19007568231563352</v>
      </c>
      <c r="C74">
        <f>C19+(14/0.017)*(C20*C50-C35*C51)</f>
        <v>-0.15768036847137884</v>
      </c>
      <c r="D74">
        <f>D19+(14/0.017)*(D20*D50-D35*D51)</f>
        <v>-0.17121853607822693</v>
      </c>
      <c r="E74">
        <f>E19+(14/0.017)*(E20*E50-E35*E51)</f>
        <v>-0.16576934013486427</v>
      </c>
      <c r="F74">
        <f>F19+(14/0.017)*(F20*F50-F35*F51)</f>
        <v>-0.11704177505707755</v>
      </c>
    </row>
    <row r="75" spans="1:6" ht="12.75">
      <c r="A75" t="s">
        <v>78</v>
      </c>
      <c r="B75" s="53">
        <f>B20</f>
        <v>-0.001434593</v>
      </c>
      <c r="C75" s="53">
        <f>C20</f>
        <v>-0.005845759</v>
      </c>
      <c r="D75" s="53">
        <f>D20</f>
        <v>-0.001479174</v>
      </c>
      <c r="E75" s="53">
        <f>E20</f>
        <v>0.000867883</v>
      </c>
      <c r="F75" s="53">
        <f>F20</f>
        <v>-0.003156605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-9.97280443250944</v>
      </c>
      <c r="C82">
        <f>C22+(2/0.017)*(C8*C51+C23*C50)</f>
        <v>-19.38269409706374</v>
      </c>
      <c r="D82">
        <f>D22+(2/0.017)*(D8*D51+D23*D50)</f>
        <v>-9.342831591310132</v>
      </c>
      <c r="E82">
        <f>E22+(2/0.017)*(E8*E51+E23*E50)</f>
        <v>17.837833721109728</v>
      </c>
      <c r="F82">
        <f>F22+(2/0.017)*(F8*F51+F23*F50)</f>
        <v>30.968174211411707</v>
      </c>
    </row>
    <row r="83" spans="1:6" ht="12.75">
      <c r="A83" t="s">
        <v>81</v>
      </c>
      <c r="B83">
        <f>B23+(3/0.017)*(B9*B51+B24*B50)</f>
        <v>2.1018680695251533</v>
      </c>
      <c r="C83">
        <f>C23+(3/0.017)*(C9*C51+C24*C50)</f>
        <v>0.9434814717362502</v>
      </c>
      <c r="D83">
        <f>D23+(3/0.017)*(D9*D51+D24*D50)</f>
        <v>-1.2098827589408838</v>
      </c>
      <c r="E83">
        <f>E23+(3/0.017)*(E9*E51+E24*E50)</f>
        <v>-2.490758269101043</v>
      </c>
      <c r="F83">
        <f>F23+(3/0.017)*(F9*F51+F24*F50)</f>
        <v>7.117550869578784</v>
      </c>
    </row>
    <row r="84" spans="1:6" ht="12.75">
      <c r="A84" t="s">
        <v>82</v>
      </c>
      <c r="B84">
        <f>B24+(4/0.017)*(B10*B51+B25*B50)</f>
        <v>-0.4489974189723225</v>
      </c>
      <c r="C84">
        <f>C24+(4/0.017)*(C10*C51+C25*C50)</f>
        <v>-0.36284355783062233</v>
      </c>
      <c r="D84">
        <f>D24+(4/0.017)*(D10*D51+D25*D50)</f>
        <v>0.4506171067664831</v>
      </c>
      <c r="E84">
        <f>E24+(4/0.017)*(E10*E51+E25*E50)</f>
        <v>2.391321201943288</v>
      </c>
      <c r="F84">
        <f>F24+(4/0.017)*(F10*F51+F25*F50)</f>
        <v>4.032976398600166</v>
      </c>
    </row>
    <row r="85" spans="1:6" ht="12.75">
      <c r="A85" t="s">
        <v>83</v>
      </c>
      <c r="B85">
        <f>B25+(5/0.017)*(B11*B51+B26*B50)</f>
        <v>0.5500021214201647</v>
      </c>
      <c r="C85">
        <f>C25+(5/0.017)*(C11*C51+C26*C50)</f>
        <v>1.3132167599323326</v>
      </c>
      <c r="D85">
        <f>D25+(5/0.017)*(D11*D51+D26*D50)</f>
        <v>0.16818066880995425</v>
      </c>
      <c r="E85">
        <f>E25+(5/0.017)*(E11*E51+E26*E50)</f>
        <v>-0.38750361061631583</v>
      </c>
      <c r="F85">
        <f>F25+(5/0.017)*(F11*F51+F26*F50)</f>
        <v>-0.8142030002467509</v>
      </c>
    </row>
    <row r="86" spans="1:6" ht="12.75">
      <c r="A86" t="s">
        <v>84</v>
      </c>
      <c r="B86">
        <f>B26+(6/0.017)*(B12*B51+B27*B50)</f>
        <v>0.782848204750768</v>
      </c>
      <c r="C86">
        <f>C26+(6/0.017)*(C12*C51+C27*C50)</f>
        <v>0.5619228443086642</v>
      </c>
      <c r="D86">
        <f>D26+(6/0.017)*(D12*D51+D27*D50)</f>
        <v>0.12976711347312653</v>
      </c>
      <c r="E86">
        <f>E26+(6/0.017)*(E12*E51+E27*E50)</f>
        <v>0.27899451279065096</v>
      </c>
      <c r="F86">
        <f>F26+(6/0.017)*(F12*F51+F27*F50)</f>
        <v>1.965242147355744</v>
      </c>
    </row>
    <row r="87" spans="1:6" ht="12.75">
      <c r="A87" t="s">
        <v>85</v>
      </c>
      <c r="B87">
        <f>B27+(7/0.017)*(B13*B51+B28*B50)</f>
        <v>-0.018833281011361433</v>
      </c>
      <c r="C87">
        <f>C27+(7/0.017)*(C13*C51+C28*C50)</f>
        <v>-0.42107983036845203</v>
      </c>
      <c r="D87">
        <f>D27+(7/0.017)*(D13*D51+D28*D50)</f>
        <v>-0.5934092849980135</v>
      </c>
      <c r="E87">
        <f>E27+(7/0.017)*(E13*E51+E28*E50)</f>
        <v>-0.3606288619132386</v>
      </c>
      <c r="F87">
        <f>F27+(7/0.017)*(F13*F51+F28*F50)</f>
        <v>0.544449334654313</v>
      </c>
    </row>
    <row r="88" spans="1:6" ht="12.75">
      <c r="A88" t="s">
        <v>86</v>
      </c>
      <c r="B88">
        <f>B28+(8/0.017)*(B14*B51+B29*B50)</f>
        <v>-0.521887736103808</v>
      </c>
      <c r="C88">
        <f>C28+(8/0.017)*(C14*C51+C29*C50)</f>
        <v>-0.595330585193943</v>
      </c>
      <c r="D88">
        <f>D28+(8/0.017)*(D14*D51+D29*D50)</f>
        <v>-0.2321448549031086</v>
      </c>
      <c r="E88">
        <f>E28+(8/0.017)*(E14*E51+E29*E50)</f>
        <v>-0.1539197832553057</v>
      </c>
      <c r="F88">
        <f>F28+(8/0.017)*(F14*F51+F29*F50)</f>
        <v>0.08872842197683617</v>
      </c>
    </row>
    <row r="89" spans="1:6" ht="12.75">
      <c r="A89" t="s">
        <v>87</v>
      </c>
      <c r="B89">
        <f>B29+(9/0.017)*(B15*B51+B30*B50)</f>
        <v>-0.09375553668947642</v>
      </c>
      <c r="C89">
        <f>C29+(9/0.017)*(C15*C51+C30*C50)</f>
        <v>0.006384691758527961</v>
      </c>
      <c r="D89">
        <f>D29+(9/0.017)*(D15*D51+D30*D50)</f>
        <v>-0.11608981350869596</v>
      </c>
      <c r="E89">
        <f>E29+(9/0.017)*(E15*E51+E30*E50)</f>
        <v>-0.021404835719599502</v>
      </c>
      <c r="F89">
        <f>F29+(9/0.017)*(F15*F51+F30*F50)</f>
        <v>-0.008915070764914265</v>
      </c>
    </row>
    <row r="90" spans="1:6" ht="12.75">
      <c r="A90" t="s">
        <v>88</v>
      </c>
      <c r="B90">
        <f>B30+(10/0.017)*(B16*B51+B31*B50)</f>
        <v>0.06522855192690721</v>
      </c>
      <c r="C90">
        <f>C30+(10/0.017)*(C16*C51+C31*C50)</f>
        <v>0.03737508660295938</v>
      </c>
      <c r="D90">
        <f>D30+(10/0.017)*(D16*D51+D31*D50)</f>
        <v>0.020027389032981346</v>
      </c>
      <c r="E90">
        <f>E30+(10/0.017)*(E16*E51+E31*E50)</f>
        <v>0.036726363332013</v>
      </c>
      <c r="F90">
        <f>F30+(10/0.017)*(F16*F51+F31*F50)</f>
        <v>0.2449949953544262</v>
      </c>
    </row>
    <row r="91" spans="1:6" ht="12.75">
      <c r="A91" t="s">
        <v>89</v>
      </c>
      <c r="B91">
        <f>B31+(11/0.017)*(B17*B51+B32*B50)</f>
        <v>-0.012587487552229597</v>
      </c>
      <c r="C91">
        <f>C31+(11/0.017)*(C17*C51+C32*C50)</f>
        <v>-0.048502656267456985</v>
      </c>
      <c r="D91">
        <f>D31+(11/0.017)*(D17*D51+D32*D50)</f>
        <v>-0.034985544475746484</v>
      </c>
      <c r="E91">
        <f>E31+(11/0.017)*(E17*E51+E32*E50)</f>
        <v>-0.023725209270157217</v>
      </c>
      <c r="F91">
        <f>F31+(11/0.017)*(F17*F51+F32*F50)</f>
        <v>0.037696786310074115</v>
      </c>
    </row>
    <row r="92" spans="1:6" ht="12.75">
      <c r="A92" t="s">
        <v>90</v>
      </c>
      <c r="B92">
        <f>B32+(12/0.017)*(B18*B51+B33*B50)</f>
        <v>-0.06323821451418225</v>
      </c>
      <c r="C92">
        <f>C32+(12/0.017)*(C18*C51+C33*C50)</f>
        <v>-0.08093738332292691</v>
      </c>
      <c r="D92">
        <f>D32+(12/0.017)*(D18*D51+D33*D50)</f>
        <v>-0.047429934771711264</v>
      </c>
      <c r="E92">
        <f>E32+(12/0.017)*(E18*E51+E33*E50)</f>
        <v>-0.05059782133888681</v>
      </c>
      <c r="F92">
        <f>F32+(12/0.017)*(F18*F51+F33*F50)</f>
        <v>-0.037303520908114264</v>
      </c>
    </row>
    <row r="93" spans="1:6" ht="12.75">
      <c r="A93" t="s">
        <v>91</v>
      </c>
      <c r="B93">
        <f>B33+(13/0.017)*(B19*B51+B34*B50)</f>
        <v>0.052934655769844914</v>
      </c>
      <c r="C93">
        <f>C33+(13/0.017)*(C19*C51+C34*C50)</f>
        <v>0.030870874323339723</v>
      </c>
      <c r="D93">
        <f>D33+(13/0.017)*(D19*D51+D34*D50)</f>
        <v>0.03289855973395564</v>
      </c>
      <c r="E93">
        <f>E33+(13/0.017)*(E19*E51+E34*E50)</f>
        <v>0.04846243212035963</v>
      </c>
      <c r="F93">
        <f>F33+(13/0.017)*(F19*F51+F34*F50)</f>
        <v>0.025277335452863238</v>
      </c>
    </row>
    <row r="94" spans="1:6" ht="12.75">
      <c r="A94" t="s">
        <v>92</v>
      </c>
      <c r="B94">
        <f>B34+(14/0.017)*(B20*B51+B35*B50)</f>
        <v>0.005576705238184345</v>
      </c>
      <c r="C94">
        <f>C34+(14/0.017)*(C20*C51+C35*C50)</f>
        <v>0.01305277593498418</v>
      </c>
      <c r="D94">
        <f>D34+(14/0.017)*(D20*D51+D35*D50)</f>
        <v>0.008707586197526807</v>
      </c>
      <c r="E94">
        <f>E34+(14/0.017)*(E20*E51+E35*E50)</f>
        <v>0.006181701141768574</v>
      </c>
      <c r="F94">
        <f>F34+(14/0.017)*(F20*F51+F35*F50)</f>
        <v>-0.02778879263689377</v>
      </c>
    </row>
    <row r="95" spans="1:6" ht="12.75">
      <c r="A95" t="s">
        <v>93</v>
      </c>
      <c r="B95" s="53">
        <f>B35</f>
        <v>0.0005677637</v>
      </c>
      <c r="C95" s="53">
        <f>C35</f>
        <v>0.001396812</v>
      </c>
      <c r="D95" s="53">
        <f>D35</f>
        <v>0.001248668</v>
      </c>
      <c r="E95" s="53">
        <f>E35</f>
        <v>-0.0006198313</v>
      </c>
      <c r="F95" s="53">
        <f>F35</f>
        <v>0.002644061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1.1335862385952211</v>
      </c>
      <c r="C103">
        <f>C63*10000/C62</f>
        <v>-0.2566342002718669</v>
      </c>
      <c r="D103">
        <f>D63*10000/D62</f>
        <v>1.055591465512864</v>
      </c>
      <c r="E103">
        <f>E63*10000/E62</f>
        <v>-2.4626243693429384</v>
      </c>
      <c r="F103">
        <f>F63*10000/F62</f>
        <v>-5.029974579546835</v>
      </c>
      <c r="G103">
        <f>AVERAGE(C103:E103)</f>
        <v>-0.5545557013673138</v>
      </c>
      <c r="H103">
        <f>STDEV(C103:E103)</f>
        <v>1.7779281708687646</v>
      </c>
      <c r="I103">
        <f>(B103*B4+C103*C4+D103*D4+E103*E4+F103*F4)/SUM(B4:F4)</f>
        <v>-0.9096074802501314</v>
      </c>
      <c r="K103">
        <f>(LN(H103)+LN(H123))/2-LN(K114*K115^3)</f>
        <v>-3.315179431468512</v>
      </c>
    </row>
    <row r="104" spans="1:11" ht="12.75">
      <c r="A104" t="s">
        <v>67</v>
      </c>
      <c r="B104">
        <f>B64*10000/B62</f>
        <v>-0.9883492877550015</v>
      </c>
      <c r="C104">
        <f>C64*10000/C62</f>
        <v>-0.5251481881552479</v>
      </c>
      <c r="D104">
        <f>D64*10000/D62</f>
        <v>0.11789759112178401</v>
      </c>
      <c r="E104">
        <f>E64*10000/E62</f>
        <v>0.45915746654593914</v>
      </c>
      <c r="F104">
        <f>F64*10000/F62</f>
        <v>-0.7150970721010154</v>
      </c>
      <c r="G104">
        <f>AVERAGE(C104:E104)</f>
        <v>0.01730228983749175</v>
      </c>
      <c r="H104">
        <f>STDEV(C104:E104)</f>
        <v>0.49980392800531415</v>
      </c>
      <c r="I104">
        <f>(B104*B4+C104*C4+D104*D4+E104*E4+F104*F4)/SUM(B4:F4)</f>
        <v>-0.22589924313015533</v>
      </c>
      <c r="K104">
        <f>(LN(H104)+LN(H124))/2-LN(K114*K115^4)</f>
        <v>-3.460438975670872</v>
      </c>
    </row>
    <row r="105" spans="1:11" ht="12.75">
      <c r="A105" t="s">
        <v>68</v>
      </c>
      <c r="B105">
        <f>B65*10000/B62</f>
        <v>-1.4252489771961399</v>
      </c>
      <c r="C105">
        <f>C65*10000/C62</f>
        <v>-0.5242518861947316</v>
      </c>
      <c r="D105">
        <f>D65*10000/D62</f>
        <v>-0.8291423534987393</v>
      </c>
      <c r="E105">
        <f>E65*10000/E62</f>
        <v>0.2830030552200949</v>
      </c>
      <c r="F105">
        <f>F65*10000/F62</f>
        <v>-0.24939245420020564</v>
      </c>
      <c r="G105">
        <f>AVERAGE(C105:E105)</f>
        <v>-0.3567970614911254</v>
      </c>
      <c r="H105">
        <f>STDEV(C105:E105)</f>
        <v>0.5746718117943339</v>
      </c>
      <c r="I105">
        <f>(B105*B4+C105*C4+D105*D4+E105*E4+F105*F4)/SUM(B4:F4)</f>
        <v>-0.4966421366807769</v>
      </c>
      <c r="K105">
        <f>(LN(H105)+LN(H125))/2-LN(K114*K115^5)</f>
        <v>-3.04413804058529</v>
      </c>
    </row>
    <row r="106" spans="1:11" ht="12.75">
      <c r="A106" t="s">
        <v>69</v>
      </c>
      <c r="B106">
        <f>B66*10000/B62</f>
        <v>5.741863831020246</v>
      </c>
      <c r="C106">
        <f>C66*10000/C62</f>
        <v>4.307205474629475</v>
      </c>
      <c r="D106">
        <f>D66*10000/D62</f>
        <v>4.9851060799892295</v>
      </c>
      <c r="E106">
        <f>E66*10000/E62</f>
        <v>4.455500672589826</v>
      </c>
      <c r="F106">
        <f>F66*10000/F62</f>
        <v>14.891736995961327</v>
      </c>
      <c r="G106">
        <f>AVERAGE(C106:E106)</f>
        <v>4.582604075736177</v>
      </c>
      <c r="H106">
        <f>STDEV(C106:E106)</f>
        <v>0.35637587461179193</v>
      </c>
      <c r="I106">
        <f>(B106*B4+C106*C4+D106*D4+E106*E4+F106*F4)/SUM(B4:F4)</f>
        <v>6.128871225729969</v>
      </c>
      <c r="K106">
        <f>(LN(H106)+LN(H126))/2-LN(K114*K115^6)</f>
        <v>-3.3787026250701633</v>
      </c>
    </row>
    <row r="107" spans="1:11" ht="12.75">
      <c r="A107" t="s">
        <v>70</v>
      </c>
      <c r="B107">
        <f>B67*10000/B62</f>
        <v>0.12123802464963704</v>
      </c>
      <c r="C107">
        <f>C67*10000/C62</f>
        <v>0.03741344261373076</v>
      </c>
      <c r="D107">
        <f>D67*10000/D62</f>
        <v>0.24711791595005125</v>
      </c>
      <c r="E107">
        <f>E67*10000/E62</f>
        <v>0.08618132603339564</v>
      </c>
      <c r="F107">
        <f>F67*10000/F62</f>
        <v>-0.013728285377302142</v>
      </c>
      <c r="G107">
        <f>AVERAGE(C107:E107)</f>
        <v>0.12357089486572588</v>
      </c>
      <c r="H107">
        <f>STDEV(C107:E107)</f>
        <v>0.10973821771569174</v>
      </c>
      <c r="I107">
        <f>(B107*B4+C107*C4+D107*D4+E107*E4+F107*F4)/SUM(B4:F4)</f>
        <v>0.10484939282628095</v>
      </c>
      <c r="K107">
        <f>(LN(H107)+LN(H127))/2-LN(K114*K115^7)</f>
        <v>-3.6749865849270935</v>
      </c>
    </row>
    <row r="108" spans="1:9" ht="12.75">
      <c r="A108" t="s">
        <v>71</v>
      </c>
      <c r="B108">
        <f>B68*10000/B62</f>
        <v>-0.0571539917080473</v>
      </c>
      <c r="C108">
        <f>C68*10000/C62</f>
        <v>-0.19938049982705164</v>
      </c>
      <c r="D108">
        <f>D68*10000/D62</f>
        <v>-0.1282623764252759</v>
      </c>
      <c r="E108">
        <f>E68*10000/E62</f>
        <v>0.035055358679225976</v>
      </c>
      <c r="F108">
        <f>F68*10000/F62</f>
        <v>-0.02409905188948691</v>
      </c>
      <c r="G108">
        <f>AVERAGE(C108:E108)</f>
        <v>-0.0975291725243672</v>
      </c>
      <c r="H108">
        <f>STDEV(C108:E108)</f>
        <v>0.12020166515030054</v>
      </c>
      <c r="I108">
        <f>(B108*B4+C108*C4+D108*D4+E108*E4+F108*F4)/SUM(B4:F4)</f>
        <v>-0.0818901134606162</v>
      </c>
    </row>
    <row r="109" spans="1:9" ht="12.75">
      <c r="A109" t="s">
        <v>72</v>
      </c>
      <c r="B109">
        <f>B69*10000/B62</f>
        <v>-0.1469548747194287</v>
      </c>
      <c r="C109">
        <f>C69*10000/C62</f>
        <v>-0.010926429848618692</v>
      </c>
      <c r="D109">
        <f>D69*10000/D62</f>
        <v>0.11351017875548296</v>
      </c>
      <c r="E109">
        <f>E69*10000/E62</f>
        <v>-0.08194568036544847</v>
      </c>
      <c r="F109">
        <f>F69*10000/F62</f>
        <v>-0.06609462399803549</v>
      </c>
      <c r="G109">
        <f>AVERAGE(C109:E109)</f>
        <v>0.006879356180471932</v>
      </c>
      <c r="H109">
        <f>STDEV(C109:E109)</f>
        <v>0.09893701394453275</v>
      </c>
      <c r="I109">
        <f>(B109*B4+C109*C4+D109*D4+E109*E4+F109*F4)/SUM(B4:F4)</f>
        <v>-0.025095623117935607</v>
      </c>
    </row>
    <row r="110" spans="1:11" ht="12.75">
      <c r="A110" t="s">
        <v>73</v>
      </c>
      <c r="B110">
        <f>B70*10000/B62</f>
        <v>-0.2960277060978743</v>
      </c>
      <c r="C110">
        <f>C70*10000/C62</f>
        <v>-0.04205338015177953</v>
      </c>
      <c r="D110">
        <f>D70*10000/D62</f>
        <v>0.017665599313168398</v>
      </c>
      <c r="E110">
        <f>E70*10000/E62</f>
        <v>-0.023234215918888683</v>
      </c>
      <c r="F110">
        <f>F70*10000/F62</f>
        <v>-0.3712425306930435</v>
      </c>
      <c r="G110">
        <f>AVERAGE(C110:E110)</f>
        <v>-0.015873998919166604</v>
      </c>
      <c r="H110">
        <f>STDEV(C110:E110)</f>
        <v>0.03053225708649733</v>
      </c>
      <c r="I110">
        <f>(B110*B4+C110*C4+D110*D4+E110*E4+F110*F4)/SUM(B4:F4)</f>
        <v>-0.1038528588563047</v>
      </c>
      <c r="K110">
        <f>EXP(AVERAGE(K103:K107))</f>
        <v>0.034228757298836676</v>
      </c>
    </row>
    <row r="111" spans="1:9" ht="12.75">
      <c r="A111" t="s">
        <v>74</v>
      </c>
      <c r="B111">
        <f>B71*10000/B62</f>
        <v>0.016936944244128768</v>
      </c>
      <c r="C111">
        <f>C71*10000/C62</f>
        <v>-0.003369225332170697</v>
      </c>
      <c r="D111">
        <f>D71*10000/D62</f>
        <v>-0.021444504235815953</v>
      </c>
      <c r="E111">
        <f>E71*10000/E62</f>
        <v>0.026686431823402957</v>
      </c>
      <c r="F111">
        <f>F71*10000/F62</f>
        <v>0.025680651339017795</v>
      </c>
      <c r="G111">
        <f>AVERAGE(C111:E111)</f>
        <v>0.0006242340851387689</v>
      </c>
      <c r="H111">
        <f>STDEV(C111:E111)</f>
        <v>0.02431270326542131</v>
      </c>
      <c r="I111">
        <f>(B111*B4+C111*C4+D111*D4+E111*E4+F111*F4)/SUM(B4:F4)</f>
        <v>0.0063313900847783875</v>
      </c>
    </row>
    <row r="112" spans="1:9" ht="12.75">
      <c r="A112" t="s">
        <v>75</v>
      </c>
      <c r="B112">
        <f>B72*10000/B62</f>
        <v>-0.015418149876289092</v>
      </c>
      <c r="C112">
        <f>C72*10000/C62</f>
        <v>0.005929431338808421</v>
      </c>
      <c r="D112">
        <f>D72*10000/D62</f>
        <v>-0.004092418504481776</v>
      </c>
      <c r="E112">
        <f>E72*10000/E62</f>
        <v>-0.013016900535118097</v>
      </c>
      <c r="F112">
        <f>F72*10000/F62</f>
        <v>-0.03018064175141</v>
      </c>
      <c r="G112">
        <f>AVERAGE(C112:E112)</f>
        <v>-0.0037266292335971507</v>
      </c>
      <c r="H112">
        <f>STDEV(C112:E112)</f>
        <v>0.009478461067718836</v>
      </c>
      <c r="I112">
        <f>(B112*B4+C112*C4+D112*D4+E112*E4+F112*F4)/SUM(B4:F4)</f>
        <v>-0.008951545955914929</v>
      </c>
    </row>
    <row r="113" spans="1:9" ht="12.75">
      <c r="A113" t="s">
        <v>76</v>
      </c>
      <c r="B113">
        <f>B73*10000/B62</f>
        <v>-0.01172320604954718</v>
      </c>
      <c r="C113">
        <f>C73*10000/C62</f>
        <v>-0.000605131932611537</v>
      </c>
      <c r="D113">
        <f>D73*10000/D62</f>
        <v>0.002263385065447985</v>
      </c>
      <c r="E113">
        <f>E73*10000/E62</f>
        <v>-0.018888803288278192</v>
      </c>
      <c r="F113">
        <f>F73*10000/F62</f>
        <v>-0.03753892079238923</v>
      </c>
      <c r="G113">
        <f>AVERAGE(C113:E113)</f>
        <v>-0.005743516718480581</v>
      </c>
      <c r="H113">
        <f>STDEV(C113:E113)</f>
        <v>0.011474145575754876</v>
      </c>
      <c r="I113">
        <f>(B113*B4+C113*C4+D113*D4+E113*E4+F113*F4)/SUM(B4:F4)</f>
        <v>-0.010859591504278654</v>
      </c>
    </row>
    <row r="114" spans="1:11" ht="12.75">
      <c r="A114" t="s">
        <v>77</v>
      </c>
      <c r="B114">
        <f>B74*10000/B62</f>
        <v>-0.19007636253062501</v>
      </c>
      <c r="C114">
        <f>C74*10000/C62</f>
        <v>-0.15768052624730589</v>
      </c>
      <c r="D114">
        <f>D74*10000/D62</f>
        <v>-0.17121877605835453</v>
      </c>
      <c r="E114">
        <f>E74*10000/E62</f>
        <v>-0.16576970659703377</v>
      </c>
      <c r="F114">
        <f>F74*10000/F62</f>
        <v>-0.11704057306074915</v>
      </c>
      <c r="G114">
        <f>AVERAGE(C114:E114)</f>
        <v>-0.1648896696342314</v>
      </c>
      <c r="H114">
        <f>STDEV(C114:E114)</f>
        <v>0.0068118940668883575</v>
      </c>
      <c r="I114">
        <f>(B114*B4+C114*C4+D114*D4+E114*E4+F114*F4)/SUM(B4:F4)</f>
        <v>-0.16212326920227543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-0.0014345981339111528</v>
      </c>
      <c r="C115">
        <f>C75*10000/C62</f>
        <v>-0.005845764849301688</v>
      </c>
      <c r="D115">
        <f>D75*10000/D62</f>
        <v>-0.0014791760732122431</v>
      </c>
      <c r="E115">
        <f>E75*10000/E62</f>
        <v>0.0008678849186074264</v>
      </c>
      <c r="F115">
        <f>F75*10000/F62</f>
        <v>-0.003156572582278905</v>
      </c>
      <c r="G115">
        <f>AVERAGE(C115:E115)</f>
        <v>-0.002152352001302168</v>
      </c>
      <c r="H115">
        <f>STDEV(C115:E115)</f>
        <v>0.00340707318297631</v>
      </c>
      <c r="I115">
        <f>(B115*B4+C115*C4+D115*D4+E115*E4+F115*F4)/SUM(B4:F4)</f>
        <v>-0.002183597139409973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-9.972840121720177</v>
      </c>
      <c r="C122">
        <f>C82*10000/C62</f>
        <v>-19.382713491504276</v>
      </c>
      <c r="D122">
        <f>D82*10000/D62</f>
        <v>-9.342844686235301</v>
      </c>
      <c r="E122">
        <f>E82*10000/E62</f>
        <v>17.837873154766395</v>
      </c>
      <c r="F122">
        <f>F82*10000/F62</f>
        <v>30.967856174269144</v>
      </c>
      <c r="G122">
        <f>AVERAGE(C122:E122)</f>
        <v>-3.629228340991061</v>
      </c>
      <c r="H122">
        <f>STDEV(C122:E122)</f>
        <v>19.256870887520048</v>
      </c>
      <c r="I122">
        <f>(B122*B4+C122*C4+D122*D4+E122*E4+F122*F4)/SUM(B4:F4)</f>
        <v>0.08135416760977966</v>
      </c>
    </row>
    <row r="123" spans="1:9" ht="12.75">
      <c r="A123" t="s">
        <v>81</v>
      </c>
      <c r="B123">
        <f>B83*10000/B62</f>
        <v>2.1018755913825187</v>
      </c>
      <c r="C123">
        <f>C83*10000/C62</f>
        <v>0.9434824157894973</v>
      </c>
      <c r="D123">
        <f>D83*10000/D62</f>
        <v>-1.2098844547141658</v>
      </c>
      <c r="E123">
        <f>E83*10000/E62</f>
        <v>-2.490763775358583</v>
      </c>
      <c r="F123">
        <f>F83*10000/F62</f>
        <v>7.117477773711874</v>
      </c>
      <c r="G123">
        <f>AVERAGE(C123:E123)</f>
        <v>-0.9190552714277506</v>
      </c>
      <c r="H123">
        <f>STDEV(C123:E123)</f>
        <v>1.7354964522412764</v>
      </c>
      <c r="I123">
        <f>(B123*B4+C123*C4+D123*D4+E123*E4+F123*F4)/SUM(B4:F4)</f>
        <v>0.5922507581077479</v>
      </c>
    </row>
    <row r="124" spans="1:9" ht="12.75">
      <c r="A124" t="s">
        <v>82</v>
      </c>
      <c r="B124">
        <f>B84*10000/B62</f>
        <v>-0.44899902577847367</v>
      </c>
      <c r="C124">
        <f>C84*10000/C62</f>
        <v>-0.3628439208940732</v>
      </c>
      <c r="D124">
        <f>D84*10000/D62</f>
        <v>0.45061773835201846</v>
      </c>
      <c r="E124">
        <f>E84*10000/E62</f>
        <v>2.391326488377769</v>
      </c>
      <c r="F124">
        <f>F84*10000/F62</f>
        <v>4.0329349807147885</v>
      </c>
      <c r="G124">
        <f>AVERAGE(C124:E124)</f>
        <v>0.8263667686119048</v>
      </c>
      <c r="H124">
        <f>STDEV(C124:E124)</f>
        <v>1.4150103042497926</v>
      </c>
      <c r="I124">
        <f>(B124*B4+C124*C4+D124*D4+E124*E4+F124*F4)/SUM(B4:F4)</f>
        <v>1.0710777939511458</v>
      </c>
    </row>
    <row r="125" spans="1:9" ht="12.75">
      <c r="A125" t="s">
        <v>83</v>
      </c>
      <c r="B125">
        <f>B85*10000/B62</f>
        <v>0.5500040896871402</v>
      </c>
      <c r="C125">
        <f>C85*10000/C62</f>
        <v>1.3132180739449375</v>
      </c>
      <c r="D125">
        <f>D85*10000/D62</f>
        <v>0.16818090453220305</v>
      </c>
      <c r="E125">
        <f>E85*10000/E62</f>
        <v>-0.38750446726093857</v>
      </c>
      <c r="F125">
        <f>F85*10000/F62</f>
        <v>-0.8141946385398612</v>
      </c>
      <c r="G125">
        <f>AVERAGE(C125:E125)</f>
        <v>0.364631503738734</v>
      </c>
      <c r="H125">
        <f>STDEV(C125:E125)</f>
        <v>0.8672133065099364</v>
      </c>
      <c r="I125">
        <f>(B125*B4+C125*C4+D125*D4+E125*E4+F125*F4)/SUM(B4:F4)</f>
        <v>0.23383689589102227</v>
      </c>
    </row>
    <row r="126" spans="1:9" ht="12.75">
      <c r="A126" t="s">
        <v>84</v>
      </c>
      <c r="B126">
        <f>B86*10000/B62</f>
        <v>0.782851006293177</v>
      </c>
      <c r="C126">
        <f>C86*10000/C62</f>
        <v>0.561923406572049</v>
      </c>
      <c r="D126">
        <f>D86*10000/D62</f>
        <v>0.12976729535488515</v>
      </c>
      <c r="E126">
        <f>E86*10000/E62</f>
        <v>0.2789951295569019</v>
      </c>
      <c r="F126">
        <f>F86*10000/F62</f>
        <v>1.965221964700069</v>
      </c>
      <c r="G126">
        <f>AVERAGE(C126:E126)</f>
        <v>0.32356194382794534</v>
      </c>
      <c r="H126">
        <f>STDEV(C126:E126)</f>
        <v>0.21949801096203053</v>
      </c>
      <c r="I126">
        <f>(B126*B4+C126*C4+D126*D4+E126*E4+F126*F4)/SUM(B4:F4)</f>
        <v>0.6094954106787199</v>
      </c>
    </row>
    <row r="127" spans="1:9" ht="12.75">
      <c r="A127" t="s">
        <v>85</v>
      </c>
      <c r="B127">
        <f>B87*10000/B62</f>
        <v>-0.018833348409147025</v>
      </c>
      <c r="C127">
        <f>C87*10000/C62</f>
        <v>-0.42108025170346824</v>
      </c>
      <c r="D127">
        <f>D87*10000/D62</f>
        <v>-0.5934101167212555</v>
      </c>
      <c r="E127">
        <f>E87*10000/E62</f>
        <v>-0.3606296591465208</v>
      </c>
      <c r="F127">
        <f>F87*10000/F62</f>
        <v>0.5444437432652476</v>
      </c>
      <c r="G127">
        <f>AVERAGE(C127:E127)</f>
        <v>-0.4583733425237482</v>
      </c>
      <c r="H127">
        <f>STDEV(C127:E127)</f>
        <v>0.12078810506160355</v>
      </c>
      <c r="I127">
        <f>(B127*B4+C127*C4+D127*D4+E127*E4+F127*F4)/SUM(B4:F4)</f>
        <v>-0.26077476876759176</v>
      </c>
    </row>
    <row r="128" spans="1:9" ht="12.75">
      <c r="A128" t="s">
        <v>86</v>
      </c>
      <c r="B128">
        <f>B88*10000/B62</f>
        <v>-0.5218896037591422</v>
      </c>
      <c r="C128">
        <f>C88*10000/C62</f>
        <v>-0.5953311808853147</v>
      </c>
      <c r="D128">
        <f>D88*10000/D62</f>
        <v>-0.23214518027764558</v>
      </c>
      <c r="E128">
        <f>E88*10000/E62</f>
        <v>-0.15392012352195367</v>
      </c>
      <c r="F128">
        <f>F88*10000/F62</f>
        <v>0.08872751075315224</v>
      </c>
      <c r="G128">
        <f>AVERAGE(C128:E128)</f>
        <v>-0.327132161561638</v>
      </c>
      <c r="H128">
        <f>STDEV(C128:E128)</f>
        <v>0.23553731201392328</v>
      </c>
      <c r="I128">
        <f>(B128*B4+C128*C4+D128*D4+E128*E4+F128*F4)/SUM(B4:F4)</f>
        <v>-0.29965658206719775</v>
      </c>
    </row>
    <row r="129" spans="1:9" ht="12.75">
      <c r="A129" t="s">
        <v>87</v>
      </c>
      <c r="B129">
        <f>B89*10000/B62</f>
        <v>-0.09375587220804889</v>
      </c>
      <c r="C129">
        <f>C89*10000/C62</f>
        <v>0.006384698147089017</v>
      </c>
      <c r="D129">
        <f>D89*10000/D62</f>
        <v>-0.11608997622033278</v>
      </c>
      <c r="E129">
        <f>E89*10000/E62</f>
        <v>-0.021404883038739032</v>
      </c>
      <c r="F129">
        <f>F89*10000/F62</f>
        <v>-0.008914979208866677</v>
      </c>
      <c r="G129">
        <f>AVERAGE(C129:E129)</f>
        <v>-0.043703387037327596</v>
      </c>
      <c r="H129">
        <f>STDEV(C129:E129)</f>
        <v>0.06421003757811394</v>
      </c>
      <c r="I129">
        <f>(B129*B4+C129*C4+D129*D4+E129*E4+F129*F4)/SUM(B4:F4)</f>
        <v>-0.04626345797098447</v>
      </c>
    </row>
    <row r="130" spans="1:9" ht="12.75">
      <c r="A130" t="s">
        <v>88</v>
      </c>
      <c r="B130">
        <f>B90*10000/B62</f>
        <v>0.06522878535728796</v>
      </c>
      <c r="C130">
        <f>C90*10000/C62</f>
        <v>0.0373751240006963</v>
      </c>
      <c r="D130">
        <f>D90*10000/D62</f>
        <v>0.02002741710339642</v>
      </c>
      <c r="E130">
        <f>E90*10000/E62</f>
        <v>0.03672644452207368</v>
      </c>
      <c r="F130">
        <f>F90*10000/F62</f>
        <v>0.24499247930334314</v>
      </c>
      <c r="G130">
        <f>AVERAGE(C130:E130)</f>
        <v>0.031376328542055465</v>
      </c>
      <c r="H130">
        <f>STDEV(C130:E130)</f>
        <v>0.00983379577774478</v>
      </c>
      <c r="I130">
        <f>(B130*B4+C130*C4+D130*D4+E130*E4+F130*F4)/SUM(B4:F4)</f>
        <v>0.06483844787861916</v>
      </c>
    </row>
    <row r="131" spans="1:9" ht="12.75">
      <c r="A131" t="s">
        <v>89</v>
      </c>
      <c r="B131">
        <f>B91*10000/B62</f>
        <v>-0.012587532598485034</v>
      </c>
      <c r="C131">
        <f>C91*10000/C62</f>
        <v>-0.048502704799507176</v>
      </c>
      <c r="D131">
        <f>D91*10000/D62</f>
        <v>-0.0349855935115321</v>
      </c>
      <c r="E131">
        <f>E91*10000/E62</f>
        <v>-0.023725261718889015</v>
      </c>
      <c r="F131">
        <f>F91*10000/F62</f>
        <v>0.037696399171390386</v>
      </c>
      <c r="G131">
        <f>AVERAGE(C131:E131)</f>
        <v>-0.03573785334330943</v>
      </c>
      <c r="H131">
        <f>STDEV(C131:E131)</f>
        <v>0.012405839050390654</v>
      </c>
      <c r="I131">
        <f>(B131*B4+C131*C4+D131*D4+E131*E4+F131*F4)/SUM(B4:F4)</f>
        <v>-0.022575084124441407</v>
      </c>
    </row>
    <row r="132" spans="1:9" ht="12.75">
      <c r="A132" t="s">
        <v>90</v>
      </c>
      <c r="B132">
        <f>B92*10000/B62</f>
        <v>-0.0632384408218352</v>
      </c>
      <c r="C132">
        <f>C92*10000/C62</f>
        <v>-0.08093746430936048</v>
      </c>
      <c r="D132">
        <f>D92*10000/D62</f>
        <v>-0.04743000124957084</v>
      </c>
      <c r="E132">
        <f>E92*10000/E62</f>
        <v>-0.05059793319423572</v>
      </c>
      <c r="F132">
        <f>F92*10000/F62</f>
        <v>-0.03730313780818993</v>
      </c>
      <c r="G132">
        <f>AVERAGE(C132:E132)</f>
        <v>-0.05965513291772235</v>
      </c>
      <c r="H132">
        <f>STDEV(C132:E132)</f>
        <v>0.018498977547398033</v>
      </c>
      <c r="I132">
        <f>(B132*B4+C132*C4+D132*D4+E132*E4+F132*F4)/SUM(B4:F4)</f>
        <v>-0.057185948543983046</v>
      </c>
    </row>
    <row r="133" spans="1:9" ht="12.75">
      <c r="A133" t="s">
        <v>91</v>
      </c>
      <c r="B133">
        <f>B93*10000/B62</f>
        <v>0.052934845204632076</v>
      </c>
      <c r="C133">
        <f>C93*10000/C62</f>
        <v>0.030870905212922635</v>
      </c>
      <c r="D133">
        <f>D93*10000/D62</f>
        <v>0.03289860584462066</v>
      </c>
      <c r="E133">
        <f>E93*10000/E62</f>
        <v>0.04846253925505656</v>
      </c>
      <c r="F133">
        <f>F93*10000/F62</f>
        <v>0.025277075859530932</v>
      </c>
      <c r="G133">
        <f>AVERAGE(C133:E133)</f>
        <v>0.03741068343753329</v>
      </c>
      <c r="H133">
        <f>STDEV(C133:E133)</f>
        <v>0.009624735332539748</v>
      </c>
      <c r="I133">
        <f>(B133*B4+C133*C4+D133*D4+E133*E4+F133*F4)/SUM(B4:F4)</f>
        <v>0.03802784827571808</v>
      </c>
    </row>
    <row r="134" spans="1:9" ht="12.75">
      <c r="A134" t="s">
        <v>92</v>
      </c>
      <c r="B134">
        <f>B94*10000/B62</f>
        <v>0.005576725195279644</v>
      </c>
      <c r="C134">
        <f>C94*10000/C62</f>
        <v>0.013052788995670452</v>
      </c>
      <c r="D134">
        <f>D94*10000/D62</f>
        <v>0.008707598402091187</v>
      </c>
      <c r="E134">
        <f>E94*10000/E62</f>
        <v>0.0061817148075019954</v>
      </c>
      <c r="F134">
        <f>F94*10000/F62</f>
        <v>-0.027788507251383307</v>
      </c>
      <c r="G134">
        <f>AVERAGE(C134:E134)</f>
        <v>0.009314034068421212</v>
      </c>
      <c r="H134">
        <f>STDEV(C134:E134)</f>
        <v>0.003475447926221385</v>
      </c>
      <c r="I134">
        <f>(B134*B4+C134*C4+D134*D4+E134*E4+F134*F4)/SUM(B4:F4)</f>
        <v>0.0038120894862377717</v>
      </c>
    </row>
    <row r="135" spans="1:9" ht="12.75">
      <c r="A135" t="s">
        <v>93</v>
      </c>
      <c r="B135">
        <f>B95*10000/B62</f>
        <v>0.0005677657318295095</v>
      </c>
      <c r="C135">
        <f>C95*10000/C62</f>
        <v>0.001396813397658506</v>
      </c>
      <c r="D135">
        <f>D95*10000/D62</f>
        <v>0.0012486697501347275</v>
      </c>
      <c r="E135">
        <f>E95*10000/E62</f>
        <v>-0.0006198326702456845</v>
      </c>
      <c r="F135">
        <f>F95*10000/F62</f>
        <v>0.0026440338460063722</v>
      </c>
      <c r="G135">
        <f>AVERAGE(C135:E135)</f>
        <v>0.000675216825849183</v>
      </c>
      <c r="H135">
        <f>STDEV(C135:E135)</f>
        <v>0.0011239891160848001</v>
      </c>
      <c r="I135">
        <f>(B135*B4+C135*C4+D135*D4+E135*E4+F135*F4)/SUM(B4:F4)</f>
        <v>0.0009231216455873627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2004-02-05T10:39:01Z</cp:lastPrinted>
  <dcterms:created xsi:type="dcterms:W3CDTF">2004-02-05T10:38:04Z</dcterms:created>
  <dcterms:modified xsi:type="dcterms:W3CDTF">2005-10-05T09:03:56Z</dcterms:modified>
  <cp:category/>
  <cp:version/>
  <cp:contentType/>
  <cp:contentStatus/>
</cp:coreProperties>
</file>