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<sst xmlns="http://schemas.openxmlformats.org/spreadsheetml/2006/main" count="202" uniqueCount="97">
  <si>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10/02/2004       08:06:51</t>
  </si>
  <si>
    <t>LISSNER</t>
  </si>
  <si>
    <t>HCMQAP178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</si>
  <si>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</si>
  <si>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</si>
  <si>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</si>
  <si>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</si>
  <si>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</si>
  <si>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</si>
  <si>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</si>
  <si>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</si>
  <si>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</si>
  <si>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</si>
  <si>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</si>
  <si>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</si>
  <si>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</si>
  <si>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</si>
  <si>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</si>
  <si>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</si>
  <si>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</si>
  <si>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</si>
  <si>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</si>
  <si>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</si>
  <si>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</si>
  <si>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</si>
  <si>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</si>
  <si>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</si>
  <si>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</si>
  <si>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</si>
  <si>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</si>
  <si>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</si>
  <si>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</si>
  <si>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</si>
  <si>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</si>
  <si>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</si>
  <si>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</si>
  <si>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a8!</t>
  </si>
  <si>
    <t>a9</t>
  </si>
  <si>
    <t>a10</t>
  </si>
  <si>
    <t>a11</t>
  </si>
  <si>
    <t>a12!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</si>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</sst>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55606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0</xdr:rowOff>
    </xdr:from>
    <xdr:to>
      <xdr:col>6</xdr:col>
      <xdr:colOff>409575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304800" y="6953250"/>
        <a:ext cx="51720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42">
      <selection activeCell="G67" sqref="G67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-0.003759</v>
      </c>
      <c r="D4" s="13">
        <v>-0.003757</v>
      </c>
      <c r="E4" s="13">
        <v>-0.003757</v>
      </c>
      <c r="F4" s="24">
        <v>-0.002082</v>
      </c>
      <c r="G4" s="34">
        <v>-0.011711</v>
      </c>
    </row>
    <row r="5" spans="1:7" ht="12.75" thickBot="1">
      <c r="A5" s="44" t="s">
        <v>13</v>
      </c>
      <c r="B5" s="45">
        <v>4.012618</v>
      </c>
      <c r="C5" s="46">
        <v>1.266937</v>
      </c>
      <c r="D5" s="46">
        <v>-0.673177</v>
      </c>
      <c r="E5" s="46">
        <v>-1.467889</v>
      </c>
      <c r="F5" s="47">
        <v>-2.761157</v>
      </c>
      <c r="G5" s="48">
        <v>3.620747</v>
      </c>
    </row>
    <row r="6" spans="1:7" ht="12.75" thickTop="1">
      <c r="A6" s="6" t="s">
        <v>14</v>
      </c>
      <c r="B6" s="39">
        <v>23.29645</v>
      </c>
      <c r="C6" s="40">
        <v>-103.7102</v>
      </c>
      <c r="D6" s="40">
        <v>67.81174</v>
      </c>
      <c r="E6" s="40">
        <v>54.02275</v>
      </c>
      <c r="F6" s="41">
        <v>-57.93283</v>
      </c>
      <c r="G6" s="42">
        <v>0.0004222705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-0.3018264</v>
      </c>
      <c r="C8" s="14">
        <v>1.67168</v>
      </c>
      <c r="D8" s="14">
        <v>1.694758</v>
      </c>
      <c r="E8" s="14">
        <v>-2.326954</v>
      </c>
      <c r="F8" s="25">
        <v>-3.650251</v>
      </c>
      <c r="G8" s="35">
        <v>-0.2800684</v>
      </c>
    </row>
    <row r="9" spans="1:7" ht="12">
      <c r="A9" s="20" t="s">
        <v>17</v>
      </c>
      <c r="B9" s="29">
        <v>-0.5091383</v>
      </c>
      <c r="C9" s="14">
        <v>-0.722919</v>
      </c>
      <c r="D9" s="14">
        <v>-0.3370723</v>
      </c>
      <c r="E9" s="14">
        <v>0.4288393</v>
      </c>
      <c r="F9" s="25">
        <v>-1.213487</v>
      </c>
      <c r="G9" s="35">
        <v>-0.3874266</v>
      </c>
    </row>
    <row r="10" spans="1:7" ht="12">
      <c r="A10" s="20" t="s">
        <v>18</v>
      </c>
      <c r="B10" s="29">
        <v>-0.4613562</v>
      </c>
      <c r="C10" s="14">
        <v>-0.5564951</v>
      </c>
      <c r="D10" s="14">
        <v>0.34065</v>
      </c>
      <c r="E10" s="14">
        <v>0.9587005</v>
      </c>
      <c r="F10" s="25">
        <v>0.1382037</v>
      </c>
      <c r="G10" s="35">
        <v>0.1302778</v>
      </c>
    </row>
    <row r="11" spans="1:7" ht="12">
      <c r="A11" s="21" t="s">
        <v>19</v>
      </c>
      <c r="B11" s="31">
        <v>5.266411</v>
      </c>
      <c r="C11" s="16">
        <v>5.193144</v>
      </c>
      <c r="D11" s="16">
        <v>5.653832</v>
      </c>
      <c r="E11" s="16">
        <v>6.195131</v>
      </c>
      <c r="F11" s="27">
        <v>16.09981</v>
      </c>
      <c r="G11" s="49">
        <v>7.009543</v>
      </c>
    </row>
    <row r="12" spans="1:7" ht="12">
      <c r="A12" s="20" t="s">
        <v>20</v>
      </c>
      <c r="B12" s="29">
        <v>-0.08563068</v>
      </c>
      <c r="C12" s="14">
        <v>-0.2099819</v>
      </c>
      <c r="D12" s="14">
        <v>0.2809373</v>
      </c>
      <c r="E12" s="14">
        <v>-0.5300128</v>
      </c>
      <c r="F12" s="25">
        <v>-0.2533136</v>
      </c>
      <c r="G12" s="35">
        <v>-0.1566445</v>
      </c>
    </row>
    <row r="13" spans="1:7" ht="12">
      <c r="A13" s="20" t="s">
        <v>21</v>
      </c>
      <c r="B13" s="29">
        <v>-0.17749</v>
      </c>
      <c r="C13" s="14">
        <v>-0.1864005</v>
      </c>
      <c r="D13" s="14">
        <v>-0.0677068</v>
      </c>
      <c r="E13" s="14">
        <v>0.1914689</v>
      </c>
      <c r="F13" s="25">
        <v>0.1361056</v>
      </c>
      <c r="G13" s="35">
        <v>-0.0226482</v>
      </c>
    </row>
    <row r="14" spans="1:7" ht="12">
      <c r="A14" s="20" t="s">
        <v>22</v>
      </c>
      <c r="B14" s="29">
        <v>-0.01125351</v>
      </c>
      <c r="C14" s="14">
        <v>0.009400833</v>
      </c>
      <c r="D14" s="14">
        <v>-0.03400801</v>
      </c>
      <c r="E14" s="14">
        <v>0.02135852</v>
      </c>
      <c r="F14" s="25">
        <v>0.07704758</v>
      </c>
      <c r="G14" s="35">
        <v>0.007862255</v>
      </c>
    </row>
    <row r="15" spans="1:7" ht="12">
      <c r="A15" s="21" t="s">
        <v>23</v>
      </c>
      <c r="B15" s="31">
        <v>-0.348508</v>
      </c>
      <c r="C15" s="16">
        <v>-0.06946145</v>
      </c>
      <c r="D15" s="16">
        <v>-0.02224693</v>
      </c>
      <c r="E15" s="16">
        <v>0.001832386</v>
      </c>
      <c r="F15" s="27">
        <v>-0.3072301</v>
      </c>
      <c r="G15" s="37">
        <v>-0.1130572</v>
      </c>
    </row>
    <row r="16" spans="1:7" ht="12">
      <c r="A16" s="20" t="s">
        <v>24</v>
      </c>
      <c r="B16" s="29">
        <v>0.001408882</v>
      </c>
      <c r="C16" s="14">
        <v>-0.04173823</v>
      </c>
      <c r="D16" s="14">
        <v>0.009002673</v>
      </c>
      <c r="E16" s="14">
        <v>-0.03550932</v>
      </c>
      <c r="F16" s="25">
        <v>-0.04107177</v>
      </c>
      <c r="G16" s="35">
        <v>-0.02169523</v>
      </c>
    </row>
    <row r="17" spans="1:7" ht="12">
      <c r="A17" s="20" t="s">
        <v>25</v>
      </c>
      <c r="B17" s="29">
        <v>-0.007129603</v>
      </c>
      <c r="C17" s="14">
        <v>-0.001258919</v>
      </c>
      <c r="D17" s="14">
        <v>0.0005072136</v>
      </c>
      <c r="E17" s="14">
        <v>-0.001284359</v>
      </c>
      <c r="F17" s="25">
        <v>-0.01659127</v>
      </c>
      <c r="G17" s="35">
        <v>-0.003732826</v>
      </c>
    </row>
    <row r="18" spans="1:7" ht="12">
      <c r="A18" s="20" t="s">
        <v>26</v>
      </c>
      <c r="B18" s="29">
        <v>0.01374542</v>
      </c>
      <c r="C18" s="14">
        <v>0.06053822</v>
      </c>
      <c r="D18" s="14">
        <v>-0.003380961</v>
      </c>
      <c r="E18" s="14">
        <v>0.02507213</v>
      </c>
      <c r="F18" s="25">
        <v>0.006452002</v>
      </c>
      <c r="G18" s="35">
        <v>0.02264318</v>
      </c>
    </row>
    <row r="19" spans="1:7" ht="12">
      <c r="A19" s="21" t="s">
        <v>27</v>
      </c>
      <c r="B19" s="31">
        <v>-0.1934752</v>
      </c>
      <c r="C19" s="16">
        <v>-0.1716637</v>
      </c>
      <c r="D19" s="16">
        <v>-0.1782881</v>
      </c>
      <c r="E19" s="16">
        <v>-0.1831963</v>
      </c>
      <c r="F19" s="27">
        <v>-0.1343362</v>
      </c>
      <c r="G19" s="37">
        <v>-0.1742152</v>
      </c>
    </row>
    <row r="20" spans="1:7" ht="12.75" thickBot="1">
      <c r="A20" s="44" t="s">
        <v>28</v>
      </c>
      <c r="B20" s="45">
        <v>-0.003525126</v>
      </c>
      <c r="C20" s="46">
        <v>-0.002629186</v>
      </c>
      <c r="D20" s="46">
        <v>-0.005261906</v>
      </c>
      <c r="E20" s="46">
        <v>-0.004063999</v>
      </c>
      <c r="F20" s="47">
        <v>-0.0003768199</v>
      </c>
      <c r="G20" s="48">
        <v>-0.0034373</v>
      </c>
    </row>
    <row r="21" spans="1:7" ht="12.75" thickTop="1">
      <c r="A21" s="6" t="s">
        <v>29</v>
      </c>
      <c r="B21" s="39">
        <v>-106.7723</v>
      </c>
      <c r="C21" s="40">
        <v>124.4449</v>
      </c>
      <c r="D21" s="40">
        <v>-21.35794</v>
      </c>
      <c r="E21" s="40">
        <v>47.55648</v>
      </c>
      <c r="F21" s="41">
        <v>-155.9537</v>
      </c>
      <c r="G21" s="43">
        <v>0.004625282</v>
      </c>
    </row>
    <row r="22" spans="1:7" ht="12">
      <c r="A22" s="20" t="s">
        <v>30</v>
      </c>
      <c r="B22" s="29">
        <v>80.25407</v>
      </c>
      <c r="C22" s="14">
        <v>25.33879</v>
      </c>
      <c r="D22" s="14">
        <v>-13.46354</v>
      </c>
      <c r="E22" s="14">
        <v>-29.35787</v>
      </c>
      <c r="F22" s="25">
        <v>-55.2237</v>
      </c>
      <c r="G22" s="36">
        <v>0</v>
      </c>
    </row>
    <row r="23" spans="1:7" ht="12">
      <c r="A23" s="20" t="s">
        <v>31</v>
      </c>
      <c r="B23" s="29">
        <v>-0.8362444</v>
      </c>
      <c r="C23" s="14">
        <v>-1.035765</v>
      </c>
      <c r="D23" s="14">
        <v>0.6729554</v>
      </c>
      <c r="E23" s="14">
        <v>1.900042</v>
      </c>
      <c r="F23" s="25">
        <v>6.561872</v>
      </c>
      <c r="G23" s="35">
        <v>1.123337</v>
      </c>
    </row>
    <row r="24" spans="1:7" ht="12">
      <c r="A24" s="20" t="s">
        <v>32</v>
      </c>
      <c r="B24" s="29">
        <v>-2.239204</v>
      </c>
      <c r="C24" s="14">
        <v>-2.111491</v>
      </c>
      <c r="D24" s="14">
        <v>-0.8217124</v>
      </c>
      <c r="E24" s="14">
        <v>-0.2488018</v>
      </c>
      <c r="F24" s="25">
        <v>0.1851694</v>
      </c>
      <c r="G24" s="35">
        <v>-1.065386</v>
      </c>
    </row>
    <row r="25" spans="1:7" ht="12">
      <c r="A25" s="20" t="s">
        <v>33</v>
      </c>
      <c r="B25" s="29">
        <v>-0.2300181</v>
      </c>
      <c r="C25" s="14">
        <v>0.7768954</v>
      </c>
      <c r="D25" s="14">
        <v>0.561733</v>
      </c>
      <c r="E25" s="14">
        <v>1.452393</v>
      </c>
      <c r="F25" s="25">
        <v>-2.195241</v>
      </c>
      <c r="G25" s="35">
        <v>0.345634</v>
      </c>
    </row>
    <row r="26" spans="1:7" ht="12">
      <c r="A26" s="21" t="s">
        <v>34</v>
      </c>
      <c r="B26" s="31">
        <v>-0.1457732</v>
      </c>
      <c r="C26" s="16">
        <v>0.4577626</v>
      </c>
      <c r="D26" s="16">
        <v>-0.2083896</v>
      </c>
      <c r="E26" s="16">
        <v>0.1894501</v>
      </c>
      <c r="F26" s="27">
        <v>1.641277</v>
      </c>
      <c r="G26" s="37">
        <v>0.3031802</v>
      </c>
    </row>
    <row r="27" spans="1:7" ht="12">
      <c r="A27" s="20" t="s">
        <v>35</v>
      </c>
      <c r="B27" s="29">
        <v>-0.01969469</v>
      </c>
      <c r="C27" s="14">
        <v>0.004803869</v>
      </c>
      <c r="D27" s="14">
        <v>-0.09656686</v>
      </c>
      <c r="E27" s="14">
        <v>-0.05324484</v>
      </c>
      <c r="F27" s="25">
        <v>0.4325675</v>
      </c>
      <c r="G27" s="35">
        <v>0.01992687</v>
      </c>
    </row>
    <row r="28" spans="1:7" ht="12">
      <c r="A28" s="20" t="s">
        <v>36</v>
      </c>
      <c r="B28" s="50">
        <v>-0.1482823</v>
      </c>
      <c r="C28" s="51">
        <v>-0.4096677</v>
      </c>
      <c r="D28" s="51">
        <v>0.2265812</v>
      </c>
      <c r="E28" s="51">
        <v>0.5721506</v>
      </c>
      <c r="F28" s="52">
        <v>-0.02293008</v>
      </c>
      <c r="G28" s="35">
        <v>0.06903137</v>
      </c>
    </row>
    <row r="29" spans="1:7" ht="12">
      <c r="A29" s="20" t="s">
        <v>37</v>
      </c>
      <c r="B29" s="29">
        <v>0.118724</v>
      </c>
      <c r="C29" s="14">
        <v>0.1129444</v>
      </c>
      <c r="D29" s="14">
        <v>0.04069899</v>
      </c>
      <c r="E29" s="14">
        <v>0.01449997</v>
      </c>
      <c r="F29" s="25">
        <v>-0.03090182</v>
      </c>
      <c r="G29" s="35">
        <v>0.05354029</v>
      </c>
    </row>
    <row r="30" spans="1:7" ht="12">
      <c r="A30" s="21" t="s">
        <v>38</v>
      </c>
      <c r="B30" s="31">
        <v>-0.07104766</v>
      </c>
      <c r="C30" s="16">
        <v>0.0111204</v>
      </c>
      <c r="D30" s="16">
        <v>-0.03456171</v>
      </c>
      <c r="E30" s="16">
        <v>0.1283287</v>
      </c>
      <c r="F30" s="27">
        <v>0.2565302</v>
      </c>
      <c r="G30" s="37">
        <v>0.04914712</v>
      </c>
    </row>
    <row r="31" spans="1:7" ht="12">
      <c r="A31" s="20" t="s">
        <v>39</v>
      </c>
      <c r="B31" s="29">
        <v>0.02033862</v>
      </c>
      <c r="C31" s="14">
        <v>-0.00805642</v>
      </c>
      <c r="D31" s="14">
        <v>-0.01901709</v>
      </c>
      <c r="E31" s="14">
        <v>-0.03506576</v>
      </c>
      <c r="F31" s="25">
        <v>-0.0113026</v>
      </c>
      <c r="G31" s="35">
        <v>-0.01351129</v>
      </c>
    </row>
    <row r="32" spans="1:7" ht="12">
      <c r="A32" s="20" t="s">
        <v>40</v>
      </c>
      <c r="B32" s="50">
        <v>0.008185328</v>
      </c>
      <c r="C32" s="51">
        <v>-0.02146146</v>
      </c>
      <c r="D32" s="51">
        <v>0.06453263</v>
      </c>
      <c r="E32" s="51">
        <v>0.1036582</v>
      </c>
      <c r="F32" s="52">
        <v>0.02701073</v>
      </c>
      <c r="G32" s="35">
        <v>0.04008543</v>
      </c>
    </row>
    <row r="33" spans="1:7" ht="12">
      <c r="A33" s="20" t="s">
        <v>41</v>
      </c>
      <c r="B33" s="29">
        <v>0.1016741</v>
      </c>
      <c r="C33" s="14">
        <v>0.03709545</v>
      </c>
      <c r="D33" s="14">
        <v>0.06167272</v>
      </c>
      <c r="E33" s="14">
        <v>0.03547672</v>
      </c>
      <c r="F33" s="25">
        <v>0.06718291</v>
      </c>
      <c r="G33" s="35">
        <v>0.05598137</v>
      </c>
    </row>
    <row r="34" spans="1:7" ht="12">
      <c r="A34" s="21" t="s">
        <v>42</v>
      </c>
      <c r="B34" s="31">
        <v>-0.01893159</v>
      </c>
      <c r="C34" s="16">
        <v>0.00239183</v>
      </c>
      <c r="D34" s="16">
        <v>0.006320517</v>
      </c>
      <c r="E34" s="16">
        <v>0.01542173</v>
      </c>
      <c r="F34" s="27">
        <v>-0.02122294</v>
      </c>
      <c r="G34" s="37">
        <v>0.0002429115</v>
      </c>
    </row>
    <row r="35" spans="1:7" ht="12.75" thickBot="1">
      <c r="A35" s="22" t="s">
        <v>43</v>
      </c>
      <c r="B35" s="32">
        <v>-0.00120539</v>
      </c>
      <c r="C35" s="17">
        <v>-0.001266056</v>
      </c>
      <c r="D35" s="17">
        <v>-0.002423492</v>
      </c>
      <c r="E35" s="17">
        <v>0.0025811</v>
      </c>
      <c r="F35" s="28">
        <v>-0.0002669859</v>
      </c>
      <c r="G35" s="38">
        <v>-0.0004767702</v>
      </c>
    </row>
    <row r="36" spans="1:7" ht="12">
      <c r="A36" s="4" t="s">
        <v>44</v>
      </c>
      <c r="B36" s="3">
        <v>19.39087</v>
      </c>
      <c r="C36" s="3">
        <v>19.39392</v>
      </c>
      <c r="D36" s="3">
        <v>19.40613</v>
      </c>
      <c r="E36" s="3">
        <v>19.41528</v>
      </c>
      <c r="F36" s="3">
        <v>19.43054</v>
      </c>
      <c r="G36" s="3"/>
    </row>
    <row r="37" spans="1:6" ht="12">
      <c r="A37" s="4" t="s">
        <v>45</v>
      </c>
      <c r="B37" s="2">
        <v>-0.1887004</v>
      </c>
      <c r="C37" s="2">
        <v>-0.1454671</v>
      </c>
      <c r="D37" s="2">
        <v>-0.1078288</v>
      </c>
      <c r="E37" s="2">
        <v>-0.09765625</v>
      </c>
      <c r="F37" s="2">
        <v>-0.06001791</v>
      </c>
    </row>
    <row r="38" spans="1:7" ht="12">
      <c r="A38" s="4" t="s">
        <v>52</v>
      </c>
      <c r="B38" s="2">
        <v>-3.81448E-05</v>
      </c>
      <c r="C38" s="2">
        <v>0.0001757701</v>
      </c>
      <c r="D38" s="2">
        <v>-0.0001153286</v>
      </c>
      <c r="E38" s="2">
        <v>-9.160054E-05</v>
      </c>
      <c r="F38" s="2">
        <v>9.701876E-05</v>
      </c>
      <c r="G38" s="2">
        <v>0.0002582796</v>
      </c>
    </row>
    <row r="39" spans="1:7" ht="12.75" thickBot="1">
      <c r="A39" s="4" t="s">
        <v>53</v>
      </c>
      <c r="B39" s="2">
        <v>0.000181819</v>
      </c>
      <c r="C39" s="2">
        <v>-0.0002120016</v>
      </c>
      <c r="D39" s="2">
        <v>3.615323E-05</v>
      </c>
      <c r="E39" s="2">
        <v>-8.111493E-05</v>
      </c>
      <c r="F39" s="2">
        <v>0.0002656571</v>
      </c>
      <c r="G39" s="2">
        <v>0.000687889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3.116531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0.003759</v>
      </c>
      <c r="D4">
        <v>0.003757</v>
      </c>
      <c r="E4">
        <v>0.003757</v>
      </c>
      <c r="F4">
        <v>0.002082</v>
      </c>
      <c r="G4">
        <v>0.011711</v>
      </c>
    </row>
    <row r="5" spans="1:7" ht="12.75">
      <c r="A5" t="s">
        <v>13</v>
      </c>
      <c r="B5">
        <v>4.012618</v>
      </c>
      <c r="C5">
        <v>1.266937</v>
      </c>
      <c r="D5">
        <v>-0.673177</v>
      </c>
      <c r="E5">
        <v>-1.467889</v>
      </c>
      <c r="F5">
        <v>-2.761157</v>
      </c>
      <c r="G5">
        <v>3.620747</v>
      </c>
    </row>
    <row r="6" spans="1:7" ht="12.75">
      <c r="A6" t="s">
        <v>14</v>
      </c>
      <c r="B6" s="53">
        <v>23.29645</v>
      </c>
      <c r="C6" s="53">
        <v>-103.7102</v>
      </c>
      <c r="D6" s="53">
        <v>67.81174</v>
      </c>
      <c r="E6" s="53">
        <v>54.02275</v>
      </c>
      <c r="F6" s="53">
        <v>-57.93283</v>
      </c>
      <c r="G6" s="53">
        <v>0.0004222705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-0.3018264</v>
      </c>
      <c r="C8" s="53">
        <v>1.67168</v>
      </c>
      <c r="D8" s="53">
        <v>1.694758</v>
      </c>
      <c r="E8" s="53">
        <v>-2.326954</v>
      </c>
      <c r="F8" s="53">
        <v>-3.650251</v>
      </c>
      <c r="G8" s="53">
        <v>-0.2800684</v>
      </c>
    </row>
    <row r="9" spans="1:7" ht="12.75">
      <c r="A9" t="s">
        <v>17</v>
      </c>
      <c r="B9" s="53">
        <v>-0.5091383</v>
      </c>
      <c r="C9" s="53">
        <v>-0.722919</v>
      </c>
      <c r="D9" s="53">
        <v>-0.3370723</v>
      </c>
      <c r="E9" s="53">
        <v>0.4288393</v>
      </c>
      <c r="F9" s="53">
        <v>-1.213487</v>
      </c>
      <c r="G9" s="53">
        <v>-0.3874266</v>
      </c>
    </row>
    <row r="10" spans="1:7" ht="12.75">
      <c r="A10" t="s">
        <v>18</v>
      </c>
      <c r="B10" s="53">
        <v>-0.4613562</v>
      </c>
      <c r="C10" s="53">
        <v>-0.5564951</v>
      </c>
      <c r="D10" s="53">
        <v>0.34065</v>
      </c>
      <c r="E10" s="53">
        <v>0.9587005</v>
      </c>
      <c r="F10" s="53">
        <v>0.1382037</v>
      </c>
      <c r="G10" s="53">
        <v>0.1302778</v>
      </c>
    </row>
    <row r="11" spans="1:7" ht="12.75">
      <c r="A11" t="s">
        <v>19</v>
      </c>
      <c r="B11" s="53">
        <v>5.266411</v>
      </c>
      <c r="C11" s="53">
        <v>5.193144</v>
      </c>
      <c r="D11" s="53">
        <v>5.653832</v>
      </c>
      <c r="E11" s="53">
        <v>6.195131</v>
      </c>
      <c r="F11" s="53">
        <v>16.09981</v>
      </c>
      <c r="G11" s="53">
        <v>7.009543</v>
      </c>
    </row>
    <row r="12" spans="1:7" ht="12.75">
      <c r="A12" t="s">
        <v>20</v>
      </c>
      <c r="B12" s="53">
        <v>-0.08563068</v>
      </c>
      <c r="C12" s="53">
        <v>-0.2099819</v>
      </c>
      <c r="D12" s="53">
        <v>0.2809373</v>
      </c>
      <c r="E12" s="53">
        <v>-0.5300128</v>
      </c>
      <c r="F12" s="53">
        <v>-0.2533136</v>
      </c>
      <c r="G12" s="53">
        <v>-0.1566445</v>
      </c>
    </row>
    <row r="13" spans="1:7" ht="12.75">
      <c r="A13" t="s">
        <v>21</v>
      </c>
      <c r="B13" s="53">
        <v>-0.17749</v>
      </c>
      <c r="C13" s="53">
        <v>-0.1864005</v>
      </c>
      <c r="D13" s="53">
        <v>-0.0677068</v>
      </c>
      <c r="E13" s="53">
        <v>0.1914689</v>
      </c>
      <c r="F13" s="53">
        <v>0.1361056</v>
      </c>
      <c r="G13" s="53">
        <v>-0.0226482</v>
      </c>
    </row>
    <row r="14" spans="1:7" ht="12.75">
      <c r="A14" t="s">
        <v>22</v>
      </c>
      <c r="B14" s="53">
        <v>-0.01125351</v>
      </c>
      <c r="C14" s="53">
        <v>0.009400833</v>
      </c>
      <c r="D14" s="53">
        <v>-0.03400801</v>
      </c>
      <c r="E14" s="53">
        <v>0.02135852</v>
      </c>
      <c r="F14" s="53">
        <v>0.07704758</v>
      </c>
      <c r="G14" s="53">
        <v>0.007862255</v>
      </c>
    </row>
    <row r="15" spans="1:7" ht="12.75">
      <c r="A15" t="s">
        <v>23</v>
      </c>
      <c r="B15" s="53">
        <v>-0.348508</v>
      </c>
      <c r="C15" s="53">
        <v>-0.06946145</v>
      </c>
      <c r="D15" s="53">
        <v>-0.02224693</v>
      </c>
      <c r="E15" s="53">
        <v>0.001832386</v>
      </c>
      <c r="F15" s="53">
        <v>-0.3072301</v>
      </c>
      <c r="G15" s="53">
        <v>-0.1130572</v>
      </c>
    </row>
    <row r="16" spans="1:7" ht="12.75">
      <c r="A16" t="s">
        <v>24</v>
      </c>
      <c r="B16" s="53">
        <v>0.001408882</v>
      </c>
      <c r="C16" s="53">
        <v>-0.04173823</v>
      </c>
      <c r="D16" s="53">
        <v>0.009002673</v>
      </c>
      <c r="E16" s="53">
        <v>-0.03550932</v>
      </c>
      <c r="F16" s="53">
        <v>-0.04107177</v>
      </c>
      <c r="G16" s="53">
        <v>-0.02169523</v>
      </c>
    </row>
    <row r="17" spans="1:7" ht="12.75">
      <c r="A17" t="s">
        <v>25</v>
      </c>
      <c r="B17" s="53">
        <v>-0.007129603</v>
      </c>
      <c r="C17" s="53">
        <v>-0.001258919</v>
      </c>
      <c r="D17" s="53">
        <v>0.0005072136</v>
      </c>
      <c r="E17" s="53">
        <v>-0.001284359</v>
      </c>
      <c r="F17" s="53">
        <v>-0.01659127</v>
      </c>
      <c r="G17" s="53">
        <v>-0.003732826</v>
      </c>
    </row>
    <row r="18" spans="1:7" ht="12.75">
      <c r="A18" t="s">
        <v>26</v>
      </c>
      <c r="B18" s="53">
        <v>0.01374542</v>
      </c>
      <c r="C18" s="53">
        <v>0.06053822</v>
      </c>
      <c r="D18" s="53">
        <v>-0.003380961</v>
      </c>
      <c r="E18" s="53">
        <v>0.02507213</v>
      </c>
      <c r="F18" s="53">
        <v>0.006452002</v>
      </c>
      <c r="G18" s="53">
        <v>0.02264318</v>
      </c>
    </row>
    <row r="19" spans="1:7" ht="12.75">
      <c r="A19" t="s">
        <v>27</v>
      </c>
      <c r="B19" s="53">
        <v>-0.1934752</v>
      </c>
      <c r="C19" s="53">
        <v>-0.1716637</v>
      </c>
      <c r="D19" s="53">
        <v>-0.1782881</v>
      </c>
      <c r="E19" s="53">
        <v>-0.1831963</v>
      </c>
      <c r="F19" s="53">
        <v>-0.1343362</v>
      </c>
      <c r="G19" s="53">
        <v>-0.1742152</v>
      </c>
    </row>
    <row r="20" spans="1:7" ht="12.75">
      <c r="A20" t="s">
        <v>28</v>
      </c>
      <c r="B20" s="53">
        <v>-0.003525126</v>
      </c>
      <c r="C20" s="53">
        <v>-0.002629186</v>
      </c>
      <c r="D20" s="53">
        <v>-0.005261906</v>
      </c>
      <c r="E20" s="53">
        <v>-0.004063999</v>
      </c>
      <c r="F20" s="53">
        <v>-0.0003768199</v>
      </c>
      <c r="G20" s="53">
        <v>-0.0034373</v>
      </c>
    </row>
    <row r="21" spans="1:7" ht="12.75">
      <c r="A21" t="s">
        <v>29</v>
      </c>
      <c r="B21" s="53">
        <v>-106.7723</v>
      </c>
      <c r="C21" s="53">
        <v>124.4449</v>
      </c>
      <c r="D21" s="53">
        <v>-21.35794</v>
      </c>
      <c r="E21" s="53">
        <v>47.55648</v>
      </c>
      <c r="F21" s="53">
        <v>-155.9537</v>
      </c>
      <c r="G21" s="53">
        <v>0.004625282</v>
      </c>
    </row>
    <row r="22" spans="1:7" ht="12.75">
      <c r="A22" t="s">
        <v>30</v>
      </c>
      <c r="B22" s="53">
        <v>80.25407</v>
      </c>
      <c r="C22" s="53">
        <v>25.33879</v>
      </c>
      <c r="D22" s="53">
        <v>-13.46354</v>
      </c>
      <c r="E22" s="53">
        <v>-29.35787</v>
      </c>
      <c r="F22" s="53">
        <v>-55.2237</v>
      </c>
      <c r="G22" s="53">
        <v>0</v>
      </c>
    </row>
    <row r="23" spans="1:7" ht="12.75">
      <c r="A23" t="s">
        <v>31</v>
      </c>
      <c r="B23" s="53">
        <v>-0.8362444</v>
      </c>
      <c r="C23" s="53">
        <v>-1.035765</v>
      </c>
      <c r="D23" s="53">
        <v>0.6729554</v>
      </c>
      <c r="E23" s="53">
        <v>1.900042</v>
      </c>
      <c r="F23" s="53">
        <v>6.561872</v>
      </c>
      <c r="G23" s="53">
        <v>1.123337</v>
      </c>
    </row>
    <row r="24" spans="1:7" ht="12.75">
      <c r="A24" t="s">
        <v>32</v>
      </c>
      <c r="B24" s="53">
        <v>-2.239204</v>
      </c>
      <c r="C24" s="53">
        <v>-2.111491</v>
      </c>
      <c r="D24" s="53">
        <v>-0.8217124</v>
      </c>
      <c r="E24" s="53">
        <v>-0.2488018</v>
      </c>
      <c r="F24" s="53">
        <v>0.1851694</v>
      </c>
      <c r="G24" s="53">
        <v>-1.065386</v>
      </c>
    </row>
    <row r="25" spans="1:7" ht="12.75">
      <c r="A25" t="s">
        <v>33</v>
      </c>
      <c r="B25" s="53">
        <v>-0.2300181</v>
      </c>
      <c r="C25" s="53">
        <v>0.7768954</v>
      </c>
      <c r="D25" s="53">
        <v>0.561733</v>
      </c>
      <c r="E25" s="53">
        <v>1.452393</v>
      </c>
      <c r="F25" s="53">
        <v>-2.195241</v>
      </c>
      <c r="G25" s="53">
        <v>0.345634</v>
      </c>
    </row>
    <row r="26" spans="1:7" ht="12.75">
      <c r="A26" t="s">
        <v>34</v>
      </c>
      <c r="B26" s="53">
        <v>-0.1457732</v>
      </c>
      <c r="C26" s="53">
        <v>0.4577626</v>
      </c>
      <c r="D26" s="53">
        <v>-0.2083896</v>
      </c>
      <c r="E26" s="53">
        <v>0.1894501</v>
      </c>
      <c r="F26" s="53">
        <v>1.641277</v>
      </c>
      <c r="G26" s="53">
        <v>0.3031802</v>
      </c>
    </row>
    <row r="27" spans="1:7" ht="12.75">
      <c r="A27" t="s">
        <v>35</v>
      </c>
      <c r="B27" s="53">
        <v>-0.01969469</v>
      </c>
      <c r="C27" s="53">
        <v>0.004803869</v>
      </c>
      <c r="D27" s="53">
        <v>-0.09656686</v>
      </c>
      <c r="E27" s="53">
        <v>-0.05324484</v>
      </c>
      <c r="F27" s="53">
        <v>0.4325675</v>
      </c>
      <c r="G27" s="53">
        <v>0.01992687</v>
      </c>
    </row>
    <row r="28" spans="1:7" ht="12.75">
      <c r="A28" t="s">
        <v>36</v>
      </c>
      <c r="B28" s="53">
        <v>-0.1482823</v>
      </c>
      <c r="C28" s="53">
        <v>-0.4096677</v>
      </c>
      <c r="D28" s="53">
        <v>0.2265812</v>
      </c>
      <c r="E28" s="53">
        <v>0.5721506</v>
      </c>
      <c r="F28" s="53">
        <v>-0.02293008</v>
      </c>
      <c r="G28" s="53">
        <v>0.06903137</v>
      </c>
    </row>
    <row r="29" spans="1:7" ht="12.75">
      <c r="A29" t="s">
        <v>37</v>
      </c>
      <c r="B29" s="53">
        <v>0.118724</v>
      </c>
      <c r="C29" s="53">
        <v>0.1129444</v>
      </c>
      <c r="D29" s="53">
        <v>0.04069899</v>
      </c>
      <c r="E29" s="53">
        <v>0.01449997</v>
      </c>
      <c r="F29" s="53">
        <v>-0.03090182</v>
      </c>
      <c r="G29" s="53">
        <v>0.05354029</v>
      </c>
    </row>
    <row r="30" spans="1:7" ht="12.75">
      <c r="A30" t="s">
        <v>38</v>
      </c>
      <c r="B30" s="53">
        <v>-0.07104766</v>
      </c>
      <c r="C30" s="53">
        <v>0.0111204</v>
      </c>
      <c r="D30" s="53">
        <v>-0.03456171</v>
      </c>
      <c r="E30" s="53">
        <v>0.1283287</v>
      </c>
      <c r="F30" s="53">
        <v>0.2565302</v>
      </c>
      <c r="G30" s="53">
        <v>0.04914712</v>
      </c>
    </row>
    <row r="31" spans="1:7" ht="12.75">
      <c r="A31" t="s">
        <v>39</v>
      </c>
      <c r="B31" s="53">
        <v>0.02033862</v>
      </c>
      <c r="C31" s="53">
        <v>-0.00805642</v>
      </c>
      <c r="D31" s="53">
        <v>-0.01901709</v>
      </c>
      <c r="E31" s="53">
        <v>-0.03506576</v>
      </c>
      <c r="F31" s="53">
        <v>-0.0113026</v>
      </c>
      <c r="G31" s="53">
        <v>-0.01351129</v>
      </c>
    </row>
    <row r="32" spans="1:7" ht="12.75">
      <c r="A32" t="s">
        <v>40</v>
      </c>
      <c r="B32" s="53">
        <v>0.008185328</v>
      </c>
      <c r="C32" s="53">
        <v>-0.02146146</v>
      </c>
      <c r="D32" s="53">
        <v>0.06453263</v>
      </c>
      <c r="E32" s="53">
        <v>0.1036582</v>
      </c>
      <c r="F32" s="53">
        <v>0.02701073</v>
      </c>
      <c r="G32" s="53">
        <v>0.04008543</v>
      </c>
    </row>
    <row r="33" spans="1:7" ht="12.75">
      <c r="A33" t="s">
        <v>41</v>
      </c>
      <c r="B33" s="53">
        <v>0.1016741</v>
      </c>
      <c r="C33" s="53">
        <v>0.03709545</v>
      </c>
      <c r="D33" s="53">
        <v>0.06167272</v>
      </c>
      <c r="E33" s="53">
        <v>0.03547672</v>
      </c>
      <c r="F33" s="53">
        <v>0.06718291</v>
      </c>
      <c r="G33" s="53">
        <v>0.05598137</v>
      </c>
    </row>
    <row r="34" spans="1:7" ht="12.75">
      <c r="A34" t="s">
        <v>42</v>
      </c>
      <c r="B34" s="53">
        <v>-0.01893159</v>
      </c>
      <c r="C34" s="53">
        <v>0.00239183</v>
      </c>
      <c r="D34" s="53">
        <v>0.006320517</v>
      </c>
      <c r="E34" s="53">
        <v>0.01542173</v>
      </c>
      <c r="F34" s="53">
        <v>-0.02122294</v>
      </c>
      <c r="G34" s="53">
        <v>0.0002429115</v>
      </c>
    </row>
    <row r="35" spans="1:7" ht="12.75">
      <c r="A35" t="s">
        <v>43</v>
      </c>
      <c r="B35" s="53">
        <v>-0.00120539</v>
      </c>
      <c r="C35" s="53">
        <v>-0.001266056</v>
      </c>
      <c r="D35" s="53">
        <v>-0.002423492</v>
      </c>
      <c r="E35" s="53">
        <v>0.0025811</v>
      </c>
      <c r="F35" s="53">
        <v>-0.0002669859</v>
      </c>
      <c r="G35" s="53">
        <v>-0.0004767702</v>
      </c>
    </row>
    <row r="36" spans="1:6" ht="12.75">
      <c r="A36" t="s">
        <v>44</v>
      </c>
      <c r="B36" s="53">
        <v>19.39087</v>
      </c>
      <c r="C36" s="53">
        <v>19.39392</v>
      </c>
      <c r="D36" s="53">
        <v>19.40613</v>
      </c>
      <c r="E36" s="53">
        <v>19.41528</v>
      </c>
      <c r="F36" s="53">
        <v>19.43054</v>
      </c>
    </row>
    <row r="37" spans="1:6" ht="12.75">
      <c r="A37" t="s">
        <v>45</v>
      </c>
      <c r="B37" s="53">
        <v>-0.1887004</v>
      </c>
      <c r="C37" s="53">
        <v>-0.1454671</v>
      </c>
      <c r="D37" s="53">
        <v>-0.1078288</v>
      </c>
      <c r="E37" s="53">
        <v>-0.09765625</v>
      </c>
      <c r="F37" s="53">
        <v>-0.06001791</v>
      </c>
    </row>
    <row r="38" spans="1:7" ht="12.75">
      <c r="A38" t="s">
        <v>54</v>
      </c>
      <c r="B38" s="53">
        <v>-3.81448E-05</v>
      </c>
      <c r="C38" s="53">
        <v>0.0001757701</v>
      </c>
      <c r="D38" s="53">
        <v>-0.0001153286</v>
      </c>
      <c r="E38" s="53">
        <v>-9.160054E-05</v>
      </c>
      <c r="F38" s="53">
        <v>9.701876E-05</v>
      </c>
      <c r="G38" s="53">
        <v>0.0002582796</v>
      </c>
    </row>
    <row r="39" spans="1:7" ht="12.75">
      <c r="A39" t="s">
        <v>55</v>
      </c>
      <c r="B39" s="53">
        <v>0.000181819</v>
      </c>
      <c r="C39" s="53">
        <v>-0.0002120016</v>
      </c>
      <c r="D39" s="53">
        <v>3.615323E-05</v>
      </c>
      <c r="E39" s="53">
        <v>-8.111493E-05</v>
      </c>
      <c r="F39" s="53">
        <v>0.0002656571</v>
      </c>
      <c r="G39" s="53">
        <v>0.000687889</v>
      </c>
    </row>
    <row r="40" spans="2:5" ht="12.75">
      <c r="B40" t="s">
        <v>46</v>
      </c>
      <c r="C40">
        <v>-0.003758</v>
      </c>
      <c r="D40" t="s">
        <v>47</v>
      </c>
      <c r="E40">
        <v>3.116531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57</v>
      </c>
      <c r="B50">
        <f>-0.017/(B7*B7+B22*B22)*(B21*B22+B6*B7)</f>
        <v>-3.814479322379007E-05</v>
      </c>
      <c r="C50">
        <f>-0.017/(C7*C7+C22*C22)*(C21*C22+C6*C7)</f>
        <v>0.00017577015331830597</v>
      </c>
      <c r="D50">
        <f>-0.017/(D7*D7+D22*D22)*(D21*D22+D6*D7)</f>
        <v>-0.00011532863303886761</v>
      </c>
      <c r="E50">
        <f>-0.017/(E7*E7+E22*E22)*(E21*E22+E6*E7)</f>
        <v>-9.160053882635103E-05</v>
      </c>
      <c r="F50">
        <f>-0.017/(F7*F7+F22*F22)*(F21*F22+F6*F7)</f>
        <v>9.701875440246732E-05</v>
      </c>
      <c r="G50">
        <f>(B50*B$4+C50*C$4+D50*D$4+E50*E$4+F50*F$4)/SUM(B$4:F$4)</f>
        <v>-6.424844594931357E-08</v>
      </c>
    </row>
    <row r="51" spans="1:7" ht="12.75">
      <c r="A51" t="s">
        <v>58</v>
      </c>
      <c r="B51">
        <f>-0.017/(B7*B7+B22*B22)*(B21*B7-B6*B22)</f>
        <v>0.00018181903749055176</v>
      </c>
      <c r="C51">
        <f>-0.017/(C7*C7+C22*C22)*(C21*C7-C6*C22)</f>
        <v>-0.0002120017103003201</v>
      </c>
      <c r="D51">
        <f>-0.017/(D7*D7+D22*D22)*(D21*D7-D6*D22)</f>
        <v>3.6153224833593594E-05</v>
      </c>
      <c r="E51">
        <f>-0.017/(E7*E7+E22*E22)*(E21*E7-E6*E22)</f>
        <v>-8.111493567107942E-05</v>
      </c>
      <c r="F51">
        <f>-0.017/(F7*F7+F22*F22)*(F21*F7-F6*F22)</f>
        <v>0.0002656570634587496</v>
      </c>
      <c r="G51">
        <f>(B51*B$4+C51*C$4+D51*D$4+E51*E$4+F51*F$4)/SUM(B$4:F$4)</f>
        <v>-9.367405459389119E-08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10000.019242147944</v>
      </c>
      <c r="C62">
        <f>C7+(2/0.017)*(C8*C50-C23*C51)</f>
        <v>10000.008734999816</v>
      </c>
      <c r="D62">
        <f>D7+(2/0.017)*(D8*D50-D23*D51)</f>
        <v>9999.974143102194</v>
      </c>
      <c r="E62">
        <f>E7+(2/0.017)*(E8*E50-E23*E51)</f>
        <v>10000.04320847351</v>
      </c>
      <c r="F62">
        <f>F7+(2/0.017)*(F8*F50-F23*F51)</f>
        <v>9999.75325288805</v>
      </c>
    </row>
    <row r="63" spans="1:6" ht="12.75">
      <c r="A63" t="s">
        <v>66</v>
      </c>
      <c r="B63">
        <f>B8+(3/0.017)*(B9*B50-B24*B51)</f>
        <v>-0.22655271331750493</v>
      </c>
      <c r="C63">
        <f>C8+(3/0.017)*(C9*C50-C24*C51)</f>
        <v>1.5702610670440384</v>
      </c>
      <c r="D63">
        <f>D8+(3/0.017)*(D9*D50-D24*D51)</f>
        <v>1.7068606424835326</v>
      </c>
      <c r="E63">
        <f>E8+(3/0.017)*(E9*E50-E24*E51)</f>
        <v>-2.3374475505208996</v>
      </c>
      <c r="F63">
        <f>F8+(3/0.017)*(F9*F50-F24*F51)</f>
        <v>-3.679707921694707</v>
      </c>
    </row>
    <row r="64" spans="1:6" ht="12.75">
      <c r="A64" t="s">
        <v>67</v>
      </c>
      <c r="B64">
        <f>B9+(4/0.017)*(B10*B50-B25*B51)</f>
        <v>-0.4951571220237838</v>
      </c>
      <c r="C64">
        <f>C9+(4/0.017)*(C10*C50-C25*C51)</f>
        <v>-0.7071806648290434</v>
      </c>
      <c r="D64">
        <f>D9+(4/0.017)*(D10*D50-D25*D51)</f>
        <v>-0.3510946901859151</v>
      </c>
      <c r="E64">
        <f>E9+(4/0.017)*(E10*E50-E25*E51)</f>
        <v>0.43589654291553737</v>
      </c>
      <c r="F64">
        <f>F9+(4/0.017)*(F10*F50-F25*F51)</f>
        <v>-1.0731129697712798</v>
      </c>
    </row>
    <row r="65" spans="1:6" ht="12.75">
      <c r="A65" t="s">
        <v>68</v>
      </c>
      <c r="B65">
        <f>B10+(5/0.017)*(B11*B50-B26*B51)</f>
        <v>-0.5126449693266399</v>
      </c>
      <c r="C65">
        <f>C10+(5/0.017)*(C11*C50-C26*C51)</f>
        <v>-0.25948152023659943</v>
      </c>
      <c r="D65">
        <f>D10+(5/0.017)*(D11*D50-D26*D51)</f>
        <v>0.15108683531481637</v>
      </c>
      <c r="E65">
        <f>E10+(5/0.017)*(E11*E50-E26*E51)</f>
        <v>0.7963151749925144</v>
      </c>
      <c r="F65">
        <f>F10+(5/0.017)*(F11*F50-F26*F51)</f>
        <v>0.4693703718158827</v>
      </c>
    </row>
    <row r="66" spans="1:6" ht="12.75">
      <c r="A66" t="s">
        <v>69</v>
      </c>
      <c r="B66">
        <f>B11+(6/0.017)*(B12*B50-B27*B51)</f>
        <v>5.2688276708805954</v>
      </c>
      <c r="C66">
        <f>C11+(6/0.017)*(C12*C50-C27*C51)</f>
        <v>5.180476898007173</v>
      </c>
      <c r="D66">
        <f>D11+(6/0.017)*(D12*D50-D27*D51)</f>
        <v>5.643628854807915</v>
      </c>
      <c r="E66">
        <f>E11+(6/0.017)*(E12*E50-E27*E51)</f>
        <v>6.210741766927098</v>
      </c>
      <c r="F66">
        <f>F11+(6/0.017)*(F12*F50-F27*F51)</f>
        <v>16.05057795938486</v>
      </c>
    </row>
    <row r="67" spans="1:6" ht="12.75">
      <c r="A67" t="s">
        <v>70</v>
      </c>
      <c r="B67">
        <f>B12+(7/0.017)*(B13*B50-B28*B51)</f>
        <v>-0.07174150053616293</v>
      </c>
      <c r="C67">
        <f>C12+(7/0.017)*(C13*C50-C28*C51)</f>
        <v>-0.2592346813311089</v>
      </c>
      <c r="D67">
        <f>D12+(7/0.017)*(D13*D50-D28*D51)</f>
        <v>0.28077954949255257</v>
      </c>
      <c r="E67">
        <f>E12+(7/0.017)*(E13*E50-E28*E51)</f>
        <v>-0.5181246157098373</v>
      </c>
      <c r="F67">
        <f>F12+(7/0.017)*(F13*F50-F28*F51)</f>
        <v>-0.24536805091305164</v>
      </c>
    </row>
    <row r="68" spans="1:6" ht="12.75">
      <c r="A68" t="s">
        <v>71</v>
      </c>
      <c r="B68">
        <f>B13+(8/0.017)*(B14*B50-B29*B51)</f>
        <v>-0.18744624498589949</v>
      </c>
      <c r="C68">
        <f>C13+(8/0.017)*(C14*C50-C29*C51)</f>
        <v>-0.174354950905142</v>
      </c>
      <c r="D68">
        <f>D13+(8/0.017)*(D14*D50-D29*D51)</f>
        <v>-0.06655353055543436</v>
      </c>
      <c r="E68">
        <f>E13+(8/0.017)*(E14*E50-E29*E51)</f>
        <v>0.19110170573799962</v>
      </c>
      <c r="F68">
        <f>F13+(8/0.017)*(F14*F50-F29*F51)</f>
        <v>0.14348646917555544</v>
      </c>
    </row>
    <row r="69" spans="1:6" ht="12.75">
      <c r="A69" t="s">
        <v>72</v>
      </c>
      <c r="B69">
        <f>B14+(9/0.017)*(B15*B50-B30*B51)</f>
        <v>0.0026232102815254947</v>
      </c>
      <c r="C69">
        <f>C14+(9/0.017)*(C15*C50-C30*C51)</f>
        <v>0.00418522399571215</v>
      </c>
      <c r="D69">
        <f>D14+(9/0.017)*(D15*D50-D30*D51)</f>
        <v>-0.03198818484198391</v>
      </c>
      <c r="E69">
        <f>E14+(9/0.017)*(E15*E50-E30*E51)</f>
        <v>0.026780504723696377</v>
      </c>
      <c r="F69">
        <f>F14+(9/0.017)*(F15*F50-F30*F51)</f>
        <v>0.025188446403712914</v>
      </c>
    </row>
    <row r="70" spans="1:6" ht="12.75">
      <c r="A70" t="s">
        <v>73</v>
      </c>
      <c r="B70">
        <f>B15+(10/0.017)*(B16*B50-B31*B51)</f>
        <v>-0.35071487636756044</v>
      </c>
      <c r="C70">
        <f>C15+(10/0.017)*(C16*C50-C31*C51)</f>
        <v>-0.07478163229719553</v>
      </c>
      <c r="D70">
        <f>D15+(10/0.017)*(D16*D50-D31*D51)</f>
        <v>-0.022453245788432493</v>
      </c>
      <c r="E70">
        <f>E15+(10/0.017)*(E16*E50-E31*E51)</f>
        <v>0.0020725718698234195</v>
      </c>
      <c r="F70">
        <f>F15+(10/0.017)*(F16*F50-F31*F51)</f>
        <v>-0.30780781555356224</v>
      </c>
    </row>
    <row r="71" spans="1:6" ht="12.75">
      <c r="A71" t="s">
        <v>74</v>
      </c>
      <c r="B71">
        <f>B16+(11/0.017)*(B17*B50-B32*B51)</f>
        <v>0.0006218700300400443</v>
      </c>
      <c r="C71">
        <f>C16+(11/0.017)*(C17*C50-C32*C51)</f>
        <v>-0.04482544251312116</v>
      </c>
      <c r="D71">
        <f>D16+(11/0.017)*(D17*D50-D32*D51)</f>
        <v>0.007455193690644815</v>
      </c>
      <c r="E71">
        <f>E16+(11/0.017)*(E17*E50-E32*E51)</f>
        <v>-0.02999257657567706</v>
      </c>
      <c r="F71">
        <f>F16+(11/0.017)*(F17*F50-F32*F51)</f>
        <v>-0.04675634712902082</v>
      </c>
    </row>
    <row r="72" spans="1:6" ht="12.75">
      <c r="A72" t="s">
        <v>75</v>
      </c>
      <c r="B72">
        <f>B17+(12/0.017)*(B18*B50-B33*B51)</f>
        <v>-0.020548852320041593</v>
      </c>
      <c r="C72">
        <f>C17+(12/0.017)*(C18*C50-C33*C51)</f>
        <v>0.011803512333207537</v>
      </c>
      <c r="D72">
        <f>D17+(12/0.017)*(D18*D50-D33*D51)</f>
        <v>-0.0007914307071328526</v>
      </c>
      <c r="E72">
        <f>E17+(12/0.017)*(E18*E50-E33*E51)</f>
        <v>-0.0008741910636965344</v>
      </c>
      <c r="F72">
        <f>F17+(12/0.017)*(F18*F50-F33*F51)</f>
        <v>-0.02874772839136793</v>
      </c>
    </row>
    <row r="73" spans="1:6" ht="12.75">
      <c r="A73" t="s">
        <v>76</v>
      </c>
      <c r="B73">
        <f>B18+(13/0.017)*(B19*B50-B34*B51)</f>
        <v>0.022021216153450787</v>
      </c>
      <c r="C73">
        <f>C18+(13/0.017)*(C19*C50-C34*C51)</f>
        <v>0.0378522390219576</v>
      </c>
      <c r="D73">
        <f>D18+(13/0.017)*(D19*D50-D34*D51)</f>
        <v>0.01216796872018282</v>
      </c>
      <c r="E73">
        <f>E18+(13/0.017)*(E19*E50-E34*E51)</f>
        <v>0.03886116303308517</v>
      </c>
      <c r="F73">
        <f>F18+(13/0.017)*(F19*F50-F34*F51)</f>
        <v>0.0007969202706827406</v>
      </c>
    </row>
    <row r="74" spans="1:6" ht="12.75">
      <c r="A74" t="s">
        <v>77</v>
      </c>
      <c r="B74">
        <f>B19+(14/0.017)*(B20*B50-B35*B51)</f>
        <v>-0.1931839768983871</v>
      </c>
      <c r="C74">
        <f>C19+(14/0.017)*(C20*C50-C35*C51)</f>
        <v>-0.17226531991124802</v>
      </c>
      <c r="D74">
        <f>D19+(14/0.017)*(D20*D50-D35*D51)</f>
        <v>-0.1777161872539739</v>
      </c>
      <c r="E74">
        <f>E19+(14/0.017)*(E20*E50-E35*E51)</f>
        <v>-0.18271731037522912</v>
      </c>
      <c r="F74">
        <f>F19+(14/0.017)*(F20*F50-F35*F51)</f>
        <v>-0.13430789686471437</v>
      </c>
    </row>
    <row r="75" spans="1:6" ht="12.75">
      <c r="A75" t="s">
        <v>78</v>
      </c>
      <c r="B75" s="53">
        <f>B20</f>
        <v>-0.003525126</v>
      </c>
      <c r="C75" s="53">
        <f>C20</f>
        <v>-0.002629186</v>
      </c>
      <c r="D75" s="53">
        <f>D20</f>
        <v>-0.005261906</v>
      </c>
      <c r="E75" s="53">
        <f>E20</f>
        <v>-0.004063999</v>
      </c>
      <c r="F75" s="53">
        <f>F20</f>
        <v>-0.0003768199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80.25136653931592</v>
      </c>
      <c r="C82">
        <f>C22+(2/0.017)*(C8*C51+C23*C50)</f>
        <v>25.275677577420403</v>
      </c>
      <c r="D82">
        <f>D22+(2/0.017)*(D8*D51+D23*D50)</f>
        <v>-13.465462359925365</v>
      </c>
      <c r="E82">
        <f>E22+(2/0.017)*(E8*E51+E23*E50)</f>
        <v>-29.356139899643896</v>
      </c>
      <c r="F82">
        <f>F22+(2/0.017)*(F8*F51+F23*F50)</f>
        <v>-55.26288709571282</v>
      </c>
    </row>
    <row r="83" spans="1:6" ht="12.75">
      <c r="A83" t="s">
        <v>81</v>
      </c>
      <c r="B83">
        <f>B23+(3/0.017)*(B9*B51+B24*B50)</f>
        <v>-0.8375074109570045</v>
      </c>
      <c r="C83">
        <f>C23+(3/0.017)*(C9*C51+C24*C50)</f>
        <v>-1.0742138880691106</v>
      </c>
      <c r="D83">
        <f>D23+(3/0.017)*(D9*D51+D24*D50)</f>
        <v>0.6875284677404725</v>
      </c>
      <c r="E83">
        <f>E23+(3/0.017)*(E9*E51+E24*E50)</f>
        <v>1.8979252541249827</v>
      </c>
      <c r="F83">
        <f>F23+(3/0.017)*(F9*F51+F24*F50)</f>
        <v>6.508153207925192</v>
      </c>
    </row>
    <row r="84" spans="1:6" ht="12.75">
      <c r="A84" t="s">
        <v>82</v>
      </c>
      <c r="B84">
        <f>B24+(4/0.017)*(B10*B51+B25*B50)</f>
        <v>-2.2568767876146048</v>
      </c>
      <c r="C84">
        <f>C24+(4/0.017)*(C10*C51+C25*C50)</f>
        <v>-2.0516008972837567</v>
      </c>
      <c r="D84">
        <f>D24+(4/0.017)*(D10*D51+D25*D50)</f>
        <v>-0.8340578830548844</v>
      </c>
      <c r="E84">
        <f>E24+(4/0.017)*(E10*E51+E25*E50)</f>
        <v>-0.2984029554759887</v>
      </c>
      <c r="F84">
        <f>F24+(4/0.017)*(F10*F51+F25*F50)</f>
        <v>0.14369533921597819</v>
      </c>
    </row>
    <row r="85" spans="1:6" ht="12.75">
      <c r="A85" t="s">
        <v>83</v>
      </c>
      <c r="B85">
        <f>B25+(5/0.017)*(B11*B51+B26*B50)</f>
        <v>0.053244919888595366</v>
      </c>
      <c r="C85">
        <f>C25+(5/0.017)*(C11*C51+C26*C50)</f>
        <v>0.47674998604398255</v>
      </c>
      <c r="D85">
        <f>D25+(5/0.017)*(D11*D51+D26*D50)</f>
        <v>0.6289205138749655</v>
      </c>
      <c r="E85">
        <f>E25+(5/0.017)*(E11*E51+E26*E50)</f>
        <v>1.2994896518295247</v>
      </c>
      <c r="F85">
        <f>F25+(5/0.017)*(F11*F51+F26*F50)</f>
        <v>-0.890457794996109</v>
      </c>
    </row>
    <row r="86" spans="1:6" ht="12.75">
      <c r="A86" t="s">
        <v>84</v>
      </c>
      <c r="B86">
        <f>B26+(6/0.017)*(B12*B51+B27*B50)</f>
        <v>-0.1510030957433899</v>
      </c>
      <c r="C86">
        <f>C26+(6/0.017)*(C12*C51+C27*C50)</f>
        <v>0.47377232896097476</v>
      </c>
      <c r="D86">
        <f>D26+(6/0.017)*(D12*D51+D27*D50)</f>
        <v>-0.2008741717652829</v>
      </c>
      <c r="E86">
        <f>E26+(6/0.017)*(E12*E51+E27*E50)</f>
        <v>0.20634511536843703</v>
      </c>
      <c r="F86">
        <f>F26+(6/0.017)*(F12*F51+F27*F50)</f>
        <v>1.6323379222122913</v>
      </c>
    </row>
    <row r="87" spans="1:6" ht="12.75">
      <c r="A87" t="s">
        <v>85</v>
      </c>
      <c r="B87">
        <f>B27+(7/0.017)*(B13*B51+B28*B50)</f>
        <v>-0.030653751355508838</v>
      </c>
      <c r="C87">
        <f>C27+(7/0.017)*(C13*C51+C28*C50)</f>
        <v>-0.008574419674356518</v>
      </c>
      <c r="D87">
        <f>D27+(7/0.017)*(D13*D51+D28*D50)</f>
        <v>-0.10833473262472271</v>
      </c>
      <c r="E87">
        <f>E27+(7/0.017)*(E13*E51+E28*E50)</f>
        <v>-0.08122025384084275</v>
      </c>
      <c r="F87">
        <f>F27+(7/0.017)*(F13*F51+F28*F50)</f>
        <v>0.4465398155008468</v>
      </c>
    </row>
    <row r="88" spans="1:6" ht="12.75">
      <c r="A88" t="s">
        <v>86</v>
      </c>
      <c r="B88">
        <f>B28+(8/0.017)*(B14*B51+B29*B50)</f>
        <v>-0.15137632578225485</v>
      </c>
      <c r="C88">
        <f>C28+(8/0.017)*(C14*C51+C29*C50)</f>
        <v>-0.4012633414916723</v>
      </c>
      <c r="D88">
        <f>D28+(8/0.017)*(D14*D51+D29*D50)</f>
        <v>0.22379378441673617</v>
      </c>
      <c r="E88">
        <f>E28+(8/0.017)*(E14*E51+E29*E50)</f>
        <v>0.5707102705690374</v>
      </c>
      <c r="F88">
        <f>F28+(8/0.017)*(F14*F51+F29*F50)</f>
        <v>-0.014708819875654665</v>
      </c>
    </row>
    <row r="89" spans="1:6" ht="12.75">
      <c r="A89" t="s">
        <v>87</v>
      </c>
      <c r="B89">
        <f>B29+(9/0.017)*(B15*B51+B30*B50)</f>
        <v>0.08661237544928191</v>
      </c>
      <c r="C89">
        <f>C29+(9/0.017)*(C15*C51+C30*C50)</f>
        <v>0.12177529561859468</v>
      </c>
      <c r="D89">
        <f>D29+(9/0.017)*(D15*D51+D30*D50)</f>
        <v>0.04238339638639687</v>
      </c>
      <c r="E89">
        <f>E29+(9/0.017)*(E15*E51+E30*E50)</f>
        <v>0.008198057796788373</v>
      </c>
      <c r="F89">
        <f>F29+(9/0.017)*(F15*F51+F30*F50)</f>
        <v>-0.06093514066551173</v>
      </c>
    </row>
    <row r="90" spans="1:6" ht="12.75">
      <c r="A90" t="s">
        <v>88</v>
      </c>
      <c r="B90">
        <f>B30+(10/0.017)*(B16*B51+B31*B50)</f>
        <v>-0.07135333699128205</v>
      </c>
      <c r="C90">
        <f>C30+(10/0.017)*(C16*C51+C31*C50)</f>
        <v>0.015492457627242037</v>
      </c>
      <c r="D90">
        <f>D30+(10/0.017)*(D16*D51+D31*D50)</f>
        <v>-0.0330801272616768</v>
      </c>
      <c r="E90">
        <f>E30+(10/0.017)*(E16*E51+E31*E50)</f>
        <v>0.1319124521869878</v>
      </c>
      <c r="F90">
        <f>F30+(10/0.017)*(F16*F51+F31*F50)</f>
        <v>0.24946692353955147</v>
      </c>
    </row>
    <row r="91" spans="1:6" ht="12.75">
      <c r="A91" t="s">
        <v>89</v>
      </c>
      <c r="B91">
        <f>B31+(11/0.017)*(B17*B51+B32*B50)</f>
        <v>0.019297809577002053</v>
      </c>
      <c r="C91">
        <f>C31+(11/0.017)*(C17*C51+C32*C50)</f>
        <v>-0.010324614262856255</v>
      </c>
      <c r="D91">
        <f>D31+(11/0.017)*(D17*D51+D32*D50)</f>
        <v>-0.023820934033342307</v>
      </c>
      <c r="E91">
        <f>E31+(11/0.017)*(E17*E51+E32*E50)</f>
        <v>-0.04114226759042159</v>
      </c>
      <c r="F91">
        <f>F31+(11/0.017)*(F17*F51+F32*F50)</f>
        <v>-0.0124589204446264</v>
      </c>
    </row>
    <row r="92" spans="1:6" ht="12.75">
      <c r="A92" t="s">
        <v>90</v>
      </c>
      <c r="B92">
        <f>B32+(12/0.017)*(B18*B51+B33*B50)</f>
        <v>0.007211804362533007</v>
      </c>
      <c r="C92">
        <f>C32+(12/0.017)*(C18*C51+C33*C50)</f>
        <v>-0.02591835405502976</v>
      </c>
      <c r="D92">
        <f>D32+(12/0.017)*(D18*D51+D33*D50)</f>
        <v>0.05942566778594674</v>
      </c>
      <c r="E92">
        <f>E32+(12/0.017)*(E18*E51+E33*E50)</f>
        <v>0.09992873349655634</v>
      </c>
      <c r="F92">
        <f>F32+(12/0.017)*(F18*F51+F33*F50)</f>
        <v>0.0328215691647645</v>
      </c>
    </row>
    <row r="93" spans="1:6" ht="12.75">
      <c r="A93" t="s">
        <v>91</v>
      </c>
      <c r="B93">
        <f>B33+(13/0.017)*(B19*B51+B34*B50)</f>
        <v>0.07532590413338368</v>
      </c>
      <c r="C93">
        <f>C33+(13/0.017)*(C19*C51+C34*C50)</f>
        <v>0.06524688142292948</v>
      </c>
      <c r="D93">
        <f>D33+(13/0.017)*(D19*D51+D34*D50)</f>
        <v>0.05618624102634583</v>
      </c>
      <c r="E93">
        <f>E33+(13/0.017)*(E19*E51+E34*E50)</f>
        <v>0.04575996265038756</v>
      </c>
      <c r="F93">
        <f>F33+(13/0.017)*(F19*F51+F34*F50)</f>
        <v>0.03831802841453221</v>
      </c>
    </row>
    <row r="94" spans="1:6" ht="12.75">
      <c r="A94" t="s">
        <v>92</v>
      </c>
      <c r="B94">
        <f>B34+(14/0.017)*(B20*B51+B35*B50)</f>
        <v>-0.01942155348804027</v>
      </c>
      <c r="C94">
        <f>C34+(14/0.017)*(C20*C51+C35*C50)</f>
        <v>0.0026675946470913737</v>
      </c>
      <c r="D94">
        <f>D34+(14/0.017)*(D20*D51+D35*D50)</f>
        <v>0.00639402782848068</v>
      </c>
      <c r="E94">
        <f>E34+(14/0.017)*(E20*E51+E35*E50)</f>
        <v>0.015498500125507466</v>
      </c>
      <c r="F94">
        <f>F34+(14/0.017)*(F20*F51+F35*F50)</f>
        <v>-0.02132671088856881</v>
      </c>
    </row>
    <row r="95" spans="1:6" ht="12.75">
      <c r="A95" t="s">
        <v>93</v>
      </c>
      <c r="B95" s="53">
        <f>B35</f>
        <v>-0.00120539</v>
      </c>
      <c r="C95" s="53">
        <f>C35</f>
        <v>-0.001266056</v>
      </c>
      <c r="D95" s="53">
        <f>D35</f>
        <v>-0.002423492</v>
      </c>
      <c r="E95" s="53">
        <f>E35</f>
        <v>0.0025811</v>
      </c>
      <c r="F95" s="53">
        <f>F35</f>
        <v>-0.0002669859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-0.22655227738226105</v>
      </c>
      <c r="C103">
        <f>C63*10000/C62</f>
        <v>1.5702596954222234</v>
      </c>
      <c r="D103">
        <f>D63*10000/D62</f>
        <v>1.7068650559070644</v>
      </c>
      <c r="E103">
        <f>E63*10000/E62</f>
        <v>-2.3374374508104823</v>
      </c>
      <c r="F103">
        <f>F63*10000/F62</f>
        <v>-3.6797987196653703</v>
      </c>
      <c r="G103">
        <f>AVERAGE(C103:E103)</f>
        <v>0.3132291001729352</v>
      </c>
      <c r="H103">
        <f>STDEV(C103:E103)</f>
        <v>2.2965604998573506</v>
      </c>
      <c r="I103">
        <f>(B103*B4+C103*C4+D103*D4+E103*E4+F103*F4)/SUM(B4:F4)</f>
        <v>-0.2971285444286341</v>
      </c>
      <c r="K103">
        <f>(LN(H103)+LN(H123))/2-LN(K114*K115^3)</f>
        <v>-3.2619269574626055</v>
      </c>
    </row>
    <row r="104" spans="1:11" ht="12.75">
      <c r="A104" t="s">
        <v>67</v>
      </c>
      <c r="B104">
        <f>B64*10000/B62</f>
        <v>-0.49515616923695743</v>
      </c>
      <c r="C104">
        <f>C64*10000/C62</f>
        <v>-0.7071800471072853</v>
      </c>
      <c r="D104">
        <f>D64*10000/D62</f>
        <v>-0.3510955980102149</v>
      </c>
      <c r="E104">
        <f>E64*10000/E62</f>
        <v>0.4358946594812526</v>
      </c>
      <c r="F104">
        <f>F64*10000/F62</f>
        <v>-1.0731394491772603</v>
      </c>
      <c r="G104">
        <f>AVERAGE(C104:E104)</f>
        <v>-0.20746032854541585</v>
      </c>
      <c r="H104">
        <f>STDEV(C104:E104)</f>
        <v>0.5849173139737677</v>
      </c>
      <c r="I104">
        <f>(B104*B4+C104*C4+D104*D4+E104*E4+F104*F4)/SUM(B4:F4)</f>
        <v>-0.364603913115877</v>
      </c>
      <c r="K104">
        <f>(LN(H104)+LN(H124))/2-LN(K114*K115^4)</f>
        <v>-3.608934671488014</v>
      </c>
    </row>
    <row r="105" spans="1:11" ht="12.75">
      <c r="A105" t="s">
        <v>68</v>
      </c>
      <c r="B105">
        <f>B65*10000/B62</f>
        <v>-0.5126439828895039</v>
      </c>
      <c r="C105">
        <f>C65*10000/C62</f>
        <v>-0.25948129357969424</v>
      </c>
      <c r="D105">
        <f>D65*10000/D62</f>
        <v>0.15108722597951257</v>
      </c>
      <c r="E105">
        <f>E65*10000/E62</f>
        <v>0.7963117342510669</v>
      </c>
      <c r="F105">
        <f>F65*10000/F62</f>
        <v>0.4693819536800299</v>
      </c>
      <c r="G105">
        <f>AVERAGE(C105:E105)</f>
        <v>0.22930588888362843</v>
      </c>
      <c r="H105">
        <f>STDEV(C105:E105)</f>
        <v>0.5322249043627068</v>
      </c>
      <c r="I105">
        <f>(B105*B4+C105*C4+D105*D4+E105*E4+F105*F4)/SUM(B4:F4)</f>
        <v>0.1537837132154691</v>
      </c>
      <c r="K105">
        <f>(LN(H105)+LN(H125))/2-LN(K114*K115^5)</f>
        <v>-3.424333596610941</v>
      </c>
    </row>
    <row r="106" spans="1:11" ht="12.75">
      <c r="A106" t="s">
        <v>69</v>
      </c>
      <c r="B106">
        <f>B66*10000/B62</f>
        <v>5.268817532543951</v>
      </c>
      <c r="C106">
        <f>C66*10000/C62</f>
        <v>5.180472372864651</v>
      </c>
      <c r="D106">
        <f>D66*10000/D62</f>
        <v>5.643643447519102</v>
      </c>
      <c r="E106">
        <f>E66*10000/E62</f>
        <v>6.210714931375939</v>
      </c>
      <c r="F106">
        <f>F66*10000/F62</f>
        <v>16.05097401253302</v>
      </c>
      <c r="G106">
        <f>AVERAGE(C106:E106)</f>
        <v>5.678276917253231</v>
      </c>
      <c r="H106">
        <f>STDEV(C106:E106)</f>
        <v>0.5159937405253425</v>
      </c>
      <c r="I106">
        <f>(B106*B4+C106*C4+D106*D4+E106*E4+F106*F4)/SUM(B4:F4)</f>
        <v>7.001755345573096</v>
      </c>
      <c r="K106">
        <f>(LN(H106)+LN(H126))/2-LN(K114*K115^6)</f>
        <v>-2.975246460198055</v>
      </c>
    </row>
    <row r="107" spans="1:11" ht="12.75">
      <c r="A107" t="s">
        <v>70</v>
      </c>
      <c r="B107">
        <f>B67*10000/B62</f>
        <v>-0.07174136249037186</v>
      </c>
      <c r="C107">
        <f>C67*10000/C62</f>
        <v>-0.2592344548898173</v>
      </c>
      <c r="D107">
        <f>D67*10000/D62</f>
        <v>0.2807802755032415</v>
      </c>
      <c r="E107">
        <f>E67*10000/E62</f>
        <v>-0.5181223769821371</v>
      </c>
      <c r="F107">
        <f>F67*10000/F62</f>
        <v>-0.24537410544823832</v>
      </c>
      <c r="G107">
        <f>AVERAGE(C107:E107)</f>
        <v>-0.16552551878957097</v>
      </c>
      <c r="H107">
        <f>STDEV(C107:E107)</f>
        <v>0.407611807441619</v>
      </c>
      <c r="I107">
        <f>(B107*B4+C107*C4+D107*D4+E107*E4+F107*F4)/SUM(B4:F4)</f>
        <v>-0.16259873475593825</v>
      </c>
      <c r="K107">
        <f>(LN(H107)+LN(H127))/2-LN(K114*K115^7)</f>
        <v>-3.444301583100712</v>
      </c>
    </row>
    <row r="108" spans="1:9" ht="12.75">
      <c r="A108" t="s">
        <v>71</v>
      </c>
      <c r="B108">
        <f>B68*10000/B62</f>
        <v>-0.18744588429975576</v>
      </c>
      <c r="C108">
        <f>C68*10000/C62</f>
        <v>-0.17435479860622863</v>
      </c>
      <c r="D108">
        <f>D68*10000/D62</f>
        <v>-0.06655370264266315</v>
      </c>
      <c r="E108">
        <f>E68*10000/E62</f>
        <v>0.19110088002026843</v>
      </c>
      <c r="F108">
        <f>F68*10000/F62</f>
        <v>0.1434900097501054</v>
      </c>
      <c r="G108">
        <f>AVERAGE(C108:E108)</f>
        <v>-0.016602540409541122</v>
      </c>
      <c r="H108">
        <f>STDEV(C108:E108)</f>
        <v>0.18777859893081036</v>
      </c>
      <c r="I108">
        <f>(B108*B4+C108*C4+D108*D4+E108*E4+F108*F4)/SUM(B4:F4)</f>
        <v>-0.020025122145064897</v>
      </c>
    </row>
    <row r="109" spans="1:9" ht="12.75">
      <c r="A109" t="s">
        <v>72</v>
      </c>
      <c r="B109">
        <f>B69*10000/B62</f>
        <v>0.002623205233915175</v>
      </c>
      <c r="C109">
        <f>C69*10000/C62</f>
        <v>0.00418522033992226</v>
      </c>
      <c r="D109">
        <f>D69*10000/D62</f>
        <v>-0.031988267553720424</v>
      </c>
      <c r="E109">
        <f>E69*10000/E62</f>
        <v>0.02678038900972347</v>
      </c>
      <c r="F109">
        <f>F69*10000/F62</f>
        <v>0.025189067936689524</v>
      </c>
      <c r="G109">
        <f>AVERAGE(C109:E109)</f>
        <v>-0.00034088606802489793</v>
      </c>
      <c r="H109">
        <f>STDEV(C109:E109)</f>
        <v>0.029644611280636647</v>
      </c>
      <c r="I109">
        <f>(B109*B4+C109*C4+D109*D4+E109*E4+F109*F4)/SUM(B4:F4)</f>
        <v>0.0034925768874479687</v>
      </c>
    </row>
    <row r="110" spans="1:11" ht="12.75">
      <c r="A110" t="s">
        <v>73</v>
      </c>
      <c r="B110">
        <f>B70*10000/B62</f>
        <v>-0.35071420151810523</v>
      </c>
      <c r="C110">
        <f>C70*10000/C62</f>
        <v>-0.07478156697549815</v>
      </c>
      <c r="D110">
        <f>D70*10000/D62</f>
        <v>-0.02245330384571079</v>
      </c>
      <c r="E110">
        <f>E70*10000/E62</f>
        <v>0.0020725629145954406</v>
      </c>
      <c r="F110">
        <f>F70*10000/F62</f>
        <v>-0.30781541080992536</v>
      </c>
      <c r="G110">
        <f>AVERAGE(C110:E110)</f>
        <v>-0.0317207693022045</v>
      </c>
      <c r="H110">
        <f>STDEV(C110:E110)</f>
        <v>0.0392562575557238</v>
      </c>
      <c r="I110">
        <f>(B110*B4+C110*C4+D110*D4+E110*E4+F110*F4)/SUM(B4:F4)</f>
        <v>-0.11473788583462359</v>
      </c>
      <c r="K110">
        <f>EXP(AVERAGE(K103:K107))</f>
        <v>0.035332620305597286</v>
      </c>
    </row>
    <row r="111" spans="1:9" ht="12.75">
      <c r="A111" t="s">
        <v>74</v>
      </c>
      <c r="B111">
        <f>B71*10000/B62</f>
        <v>0.0006218688334308349</v>
      </c>
      <c r="C111">
        <f>C71*10000/C62</f>
        <v>-0.04482540335813215</v>
      </c>
      <c r="D111">
        <f>D71*10000/D62</f>
        <v>0.007455212967512797</v>
      </c>
      <c r="E111">
        <f>E71*10000/E62</f>
        <v>-0.029992446982891965</v>
      </c>
      <c r="F111">
        <f>F71*10000/F62</f>
        <v>-0.04675750085685067</v>
      </c>
      <c r="G111">
        <f>AVERAGE(C111:E111)</f>
        <v>-0.022454212457837106</v>
      </c>
      <c r="H111">
        <f>STDEV(C111:E111)</f>
        <v>0.026943170668341353</v>
      </c>
      <c r="I111">
        <f>(B111*B4+C111*C4+D111*D4+E111*E4+F111*F4)/SUM(B4:F4)</f>
        <v>-0.022354711461979947</v>
      </c>
    </row>
    <row r="112" spans="1:9" ht="12.75">
      <c r="A112" t="s">
        <v>75</v>
      </c>
      <c r="B112">
        <f>B72*10000/B62</f>
        <v>-0.020548812779712034</v>
      </c>
      <c r="C112">
        <f>C72*10000/C62</f>
        <v>0.011803502022848737</v>
      </c>
      <c r="D112">
        <f>D72*10000/D62</f>
        <v>-0.0007914327535324355</v>
      </c>
      <c r="E112">
        <f>E72*10000/E62</f>
        <v>-0.0008741872864667135</v>
      </c>
      <c r="F112">
        <f>F72*10000/F62</f>
        <v>-0.02874843775076674</v>
      </c>
      <c r="G112">
        <f>AVERAGE(C112:E112)</f>
        <v>0.003379293994283196</v>
      </c>
      <c r="H112">
        <f>STDEV(C112:E112)</f>
        <v>0.007295695495262353</v>
      </c>
      <c r="I112">
        <f>(B112*B4+C112*C4+D112*D4+E112*E4+F112*F4)/SUM(B4:F4)</f>
        <v>-0.00436857477692216</v>
      </c>
    </row>
    <row r="113" spans="1:9" ht="12.75">
      <c r="A113" t="s">
        <v>76</v>
      </c>
      <c r="B113">
        <f>B73*10000/B62</f>
        <v>0.022021173779982407</v>
      </c>
      <c r="C113">
        <f>C73*10000/C62</f>
        <v>0.03785220595805639</v>
      </c>
      <c r="D113">
        <f>D73*10000/D62</f>
        <v>0.012168000182856544</v>
      </c>
      <c r="E113">
        <f>E73*10000/E62</f>
        <v>0.03886099512065735</v>
      </c>
      <c r="F113">
        <f>F73*10000/F62</f>
        <v>0.0007969399349454752</v>
      </c>
      <c r="G113">
        <f>AVERAGE(C113:E113)</f>
        <v>0.029627067087190095</v>
      </c>
      <c r="H113">
        <f>STDEV(C113:E113)</f>
        <v>0.015128406286557134</v>
      </c>
      <c r="I113">
        <f>(B113*B4+C113*C4+D113*D4+E113*E4+F113*F4)/SUM(B4:F4)</f>
        <v>0.024682941767721865</v>
      </c>
    </row>
    <row r="114" spans="1:11" ht="12.75">
      <c r="A114" t="s">
        <v>77</v>
      </c>
      <c r="B114">
        <f>B74*10000/B62</f>
        <v>-0.193183605171636</v>
      </c>
      <c r="C114">
        <f>C74*10000/C62</f>
        <v>-0.1722651694376257</v>
      </c>
      <c r="D114">
        <f>D74*10000/D62</f>
        <v>-0.1777166467740913</v>
      </c>
      <c r="E114">
        <f>E74*10000/E62</f>
        <v>-0.18271652088503387</v>
      </c>
      <c r="F114">
        <f>F74*10000/F62</f>
        <v>-0.13431121095505494</v>
      </c>
      <c r="G114">
        <f>AVERAGE(C114:E114)</f>
        <v>-0.17756611236558362</v>
      </c>
      <c r="H114">
        <f>STDEV(C114:E114)</f>
        <v>0.0052273016199007715</v>
      </c>
      <c r="I114">
        <f>(B114*B4+C114*C4+D114*D4+E114*E4+F114*F4)/SUM(B4:F4)</f>
        <v>-0.1740609232834753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-0.003525119216913451</v>
      </c>
      <c r="C115">
        <f>C75*10000/C62</f>
        <v>-0.0026291837034080833</v>
      </c>
      <c r="D115">
        <f>D75*10000/D62</f>
        <v>-0.005261919605691751</v>
      </c>
      <c r="E115">
        <f>E75*10000/E62</f>
        <v>-0.004063981440156561</v>
      </c>
      <c r="F115">
        <f>F75*10000/F62</f>
        <v>-0.0003768291981516343</v>
      </c>
      <c r="G115">
        <f>AVERAGE(C115:E115)</f>
        <v>-0.003985028249752131</v>
      </c>
      <c r="H115">
        <f>STDEV(C115:E115)</f>
        <v>0.0013181425520404201</v>
      </c>
      <c r="I115">
        <f>(B115*B4+C115*C4+D115*D4+E115*E4+F115*F4)/SUM(B4:F4)</f>
        <v>-0.0034372087999982722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80.2512121187463</v>
      </c>
      <c r="C122">
        <f>C82*10000/C62</f>
        <v>25.27565549913579</v>
      </c>
      <c r="D122">
        <f>D82*10000/D62</f>
        <v>-13.465497177523808</v>
      </c>
      <c r="E122">
        <f>E82*10000/E62</f>
        <v>-29.356013056792644</v>
      </c>
      <c r="F122">
        <f>F82*10000/F62</f>
        <v>-55.26425072513888</v>
      </c>
      <c r="G122">
        <f>AVERAGE(C122:E122)</f>
        <v>-5.84861824506022</v>
      </c>
      <c r="H122">
        <f>STDEV(C122:E122)</f>
        <v>28.101021970829827</v>
      </c>
      <c r="I122">
        <f>(B122*B4+C122*C4+D122*D4+E122*E4+F122*F4)/SUM(B4:F4)</f>
        <v>0.03834583298901832</v>
      </c>
    </row>
    <row r="123" spans="1:9" ht="12.75">
      <c r="A123" t="s">
        <v>81</v>
      </c>
      <c r="B123">
        <f>B83*10000/B62</f>
        <v>-0.8375057994159548</v>
      </c>
      <c r="C123">
        <f>C83*10000/C62</f>
        <v>-1.0742129497441186</v>
      </c>
      <c r="D123">
        <f>D83*10000/D62</f>
        <v>0.6875302454804021</v>
      </c>
      <c r="E123">
        <f>E83*10000/E62</f>
        <v>1.8979170535151095</v>
      </c>
      <c r="F123">
        <f>F83*10000/F62</f>
        <v>6.508313798688541</v>
      </c>
      <c r="G123">
        <f>AVERAGE(C123:E123)</f>
        <v>0.5037447830837977</v>
      </c>
      <c r="H123">
        <f>STDEV(C123:E123)</f>
        <v>1.4945641542636017</v>
      </c>
      <c r="I123">
        <f>(B123*B4+C123*C4+D123*D4+E123*E4+F123*F4)/SUM(B4:F4)</f>
        <v>1.109779742257069</v>
      </c>
    </row>
    <row r="124" spans="1:9" ht="12.75">
      <c r="A124" t="s">
        <v>82</v>
      </c>
      <c r="B124">
        <f>B84*10000/B62</f>
        <v>-2.2568724449072572</v>
      </c>
      <c r="C124">
        <f>C84*10000/C62</f>
        <v>-2.051599105211976</v>
      </c>
      <c r="D124">
        <f>D84*10000/D62</f>
        <v>-0.8340600396754054</v>
      </c>
      <c r="E124">
        <f>E84*10000/E62</f>
        <v>-0.2984016661279401</v>
      </c>
      <c r="F124">
        <f>F84*10000/F62</f>
        <v>0.14369888494446323</v>
      </c>
      <c r="G124">
        <f>AVERAGE(C124:E124)</f>
        <v>-1.061353603671774</v>
      </c>
      <c r="H124">
        <f>STDEV(C124:E124)</f>
        <v>0.8984275642912641</v>
      </c>
      <c r="I124">
        <f>(B124*B4+C124*C4+D124*D4+E124*E4+F124*F4)/SUM(B4:F4)</f>
        <v>-1.073988861953053</v>
      </c>
    </row>
    <row r="125" spans="1:9" ht="12.75">
      <c r="A125" t="s">
        <v>83</v>
      </c>
      <c r="B125">
        <f>B85*10000/B62</f>
        <v>0.05324481743412994</v>
      </c>
      <c r="C125">
        <f>C85*10000/C62</f>
        <v>0.4767495696032423</v>
      </c>
      <c r="D125">
        <f>D85*10000/D62</f>
        <v>0.6289221400725159</v>
      </c>
      <c r="E125">
        <f>E85*10000/E62</f>
        <v>1.2994840369573661</v>
      </c>
      <c r="F125">
        <f>F85*10000/F62</f>
        <v>-0.8904797673271929</v>
      </c>
      <c r="G125">
        <f>AVERAGE(C125:E125)</f>
        <v>0.8017185822110414</v>
      </c>
      <c r="H125">
        <f>STDEV(C125:E125)</f>
        <v>0.4377407437684068</v>
      </c>
      <c r="I125">
        <f>(B125*B4+C125*C4+D125*D4+E125*E4+F125*F4)/SUM(B4:F4)</f>
        <v>0.4676688570596555</v>
      </c>
    </row>
    <row r="126" spans="1:9" ht="12.75">
      <c r="A126" t="s">
        <v>84</v>
      </c>
      <c r="B126">
        <f>B86*10000/B62</f>
        <v>-0.15100280518155818</v>
      </c>
      <c r="C126">
        <f>C86*10000/C62</f>
        <v>0.47377191512121564</v>
      </c>
      <c r="D126">
        <f>D86*10000/D62</f>
        <v>-0.20087469116491904</v>
      </c>
      <c r="E126">
        <f>E86*10000/E62</f>
        <v>0.2063442237865443</v>
      </c>
      <c r="F126">
        <f>F86*10000/F62</f>
        <v>1.6323782006729541</v>
      </c>
      <c r="G126">
        <f>AVERAGE(C126:E126)</f>
        <v>0.1597471492476136</v>
      </c>
      <c r="H126">
        <f>STDEV(C126:E126)</f>
        <v>0.3397285333321882</v>
      </c>
      <c r="I126">
        <f>(B126*B4+C126*C4+D126*D4+E126*E4+F126*F4)/SUM(B4:F4)</f>
        <v>0.31110333172059307</v>
      </c>
    </row>
    <row r="127" spans="1:9" ht="12.75">
      <c r="A127" t="s">
        <v>85</v>
      </c>
      <c r="B127">
        <f>B87*10000/B62</f>
        <v>-0.03065369237122047</v>
      </c>
      <c r="C127">
        <f>C87*10000/C62</f>
        <v>-0.008574412184607633</v>
      </c>
      <c r="D127">
        <f>D87*10000/D62</f>
        <v>-0.10833501274545805</v>
      </c>
      <c r="E127">
        <f>E87*10000/E62</f>
        <v>-0.08121990290204045</v>
      </c>
      <c r="F127">
        <f>F87*10000/F62</f>
        <v>0.44655083401371004</v>
      </c>
      <c r="G127">
        <f>AVERAGE(C127:E127)</f>
        <v>-0.06604310927736871</v>
      </c>
      <c r="H127">
        <f>STDEV(C127:E127)</f>
        <v>0.05158290079677369</v>
      </c>
      <c r="I127">
        <f>(B127*B4+C127*C4+D127*D4+E127*E4+F127*F4)/SUM(B4:F4)</f>
        <v>0.007427236395162434</v>
      </c>
    </row>
    <row r="128" spans="1:9" ht="12.75">
      <c r="A128" t="s">
        <v>86</v>
      </c>
      <c r="B128">
        <f>B88*10000/B62</f>
        <v>-0.15137603450224973</v>
      </c>
      <c r="C128">
        <f>C88*10000/C62</f>
        <v>-0.4012629909884571</v>
      </c>
      <c r="D128">
        <f>D88*10000/D62</f>
        <v>0.22379436307953374</v>
      </c>
      <c r="E128">
        <f>E88*10000/E62</f>
        <v>0.5707078046277317</v>
      </c>
      <c r="F128">
        <f>F88*10000/F62</f>
        <v>-0.014709182820492677</v>
      </c>
      <c r="G128">
        <f>AVERAGE(C128:E128)</f>
        <v>0.13107972557293612</v>
      </c>
      <c r="H128">
        <f>STDEV(C128:E128)</f>
        <v>0.4925736593532754</v>
      </c>
      <c r="I128">
        <f>(B128*B4+C128*C4+D128*D4+E128*E4+F128*F4)/SUM(B4:F4)</f>
        <v>0.070664016922215</v>
      </c>
    </row>
    <row r="129" spans="1:9" ht="12.75">
      <c r="A129" t="s">
        <v>87</v>
      </c>
      <c r="B129">
        <f>B89*10000/B62</f>
        <v>0.08661220878878838</v>
      </c>
      <c r="C129">
        <f>C89*10000/C62</f>
        <v>0.12177518924796912</v>
      </c>
      <c r="D129">
        <f>D89*10000/D62</f>
        <v>0.04238350597699514</v>
      </c>
      <c r="E129">
        <f>E89*10000/E62</f>
        <v>0.008198022374385114</v>
      </c>
      <c r="F129">
        <f>F89*10000/F62</f>
        <v>-0.06093664425961003</v>
      </c>
      <c r="G129">
        <f>AVERAGE(C129:E129)</f>
        <v>0.05745223919978312</v>
      </c>
      <c r="H129">
        <f>STDEV(C129:E129)</f>
        <v>0.058268715872774754</v>
      </c>
      <c r="I129">
        <f>(B129*B4+C129*C4+D129*D4+E129*E4+F129*F4)/SUM(B4:F4)</f>
        <v>0.0459009067894591</v>
      </c>
    </row>
    <row r="130" spans="1:9" ht="12.75">
      <c r="A130" t="s">
        <v>88</v>
      </c>
      <c r="B130">
        <f>B90*10000/B62</f>
        <v>-0.07135319969239957</v>
      </c>
      <c r="C130">
        <f>C90*10000/C62</f>
        <v>0.015492444094592408</v>
      </c>
      <c r="D130">
        <f>D90*10000/D62</f>
        <v>-0.03308021279684497</v>
      </c>
      <c r="E130">
        <f>E90*10000/E62</f>
        <v>0.13191188221588096</v>
      </c>
      <c r="F130">
        <f>F90*10000/F62</f>
        <v>0.24947307921573206</v>
      </c>
      <c r="G130">
        <f>AVERAGE(C130:E130)</f>
        <v>0.038108037837876134</v>
      </c>
      <c r="H130">
        <f>STDEV(C130:E130)</f>
        <v>0.08478913057959162</v>
      </c>
      <c r="I130">
        <f>(B130*B4+C130*C4+D130*D4+E130*E4+F130*F4)/SUM(B4:F4)</f>
        <v>0.05042893594043909</v>
      </c>
    </row>
    <row r="131" spans="1:9" ht="12.75">
      <c r="A131" t="s">
        <v>89</v>
      </c>
      <c r="B131">
        <f>B91*10000/B62</f>
        <v>0.019297772443942818</v>
      </c>
      <c r="C131">
        <f>C91*10000/C62</f>
        <v>-0.010324605244313764</v>
      </c>
      <c r="D131">
        <f>D91*10000/D62</f>
        <v>-0.023820995627047262</v>
      </c>
      <c r="E131">
        <f>E91*10000/E62</f>
        <v>-0.04114208982173177</v>
      </c>
      <c r="F131">
        <f>F91*10000/F62</f>
        <v>-0.012459227872475867</v>
      </c>
      <c r="G131">
        <f>AVERAGE(C131:E131)</f>
        <v>-0.0250958968976976</v>
      </c>
      <c r="H131">
        <f>STDEV(C131:E131)</f>
        <v>0.015448248083756253</v>
      </c>
      <c r="I131">
        <f>(B131*B4+C131*C4+D131*D4+E131*E4+F131*F4)/SUM(B4:F4)</f>
        <v>-0.01697925685514083</v>
      </c>
    </row>
    <row r="132" spans="1:9" ht="12.75">
      <c r="A132" t="s">
        <v>90</v>
      </c>
      <c r="B132">
        <f>B92*10000/B62</f>
        <v>0.007211790485499061</v>
      </c>
      <c r="C132">
        <f>C92*10000/C62</f>
        <v>-0.025918331415367746</v>
      </c>
      <c r="D132">
        <f>D92*10000/D62</f>
        <v>0.05942582144268594</v>
      </c>
      <c r="E132">
        <f>E92*10000/E62</f>
        <v>0.09992830172161857</v>
      </c>
      <c r="F132">
        <f>F92*10000/F62</f>
        <v>0.032822379047488234</v>
      </c>
      <c r="G132">
        <f>AVERAGE(C132:E132)</f>
        <v>0.04447859724964559</v>
      </c>
      <c r="H132">
        <f>STDEV(C132:E132)</f>
        <v>0.06424101805923194</v>
      </c>
      <c r="I132">
        <f>(B132*B4+C132*C4+D132*D4+E132*E4+F132*F4)/SUM(B4:F4)</f>
        <v>0.03751781367695422</v>
      </c>
    </row>
    <row r="133" spans="1:9" ht="12.75">
      <c r="A133" t="s">
        <v>91</v>
      </c>
      <c r="B133">
        <f>B93*10000/B62</f>
        <v>0.07532575919044344</v>
      </c>
      <c r="C133">
        <f>C93*10000/C62</f>
        <v>0.06524682442982953</v>
      </c>
      <c r="D133">
        <f>D93*10000/D62</f>
        <v>0.05618638630691071</v>
      </c>
      <c r="E133">
        <f>E93*10000/E62</f>
        <v>0.04575976492942849</v>
      </c>
      <c r="F133">
        <f>F93*10000/F62</f>
        <v>0.03831897392414708</v>
      </c>
      <c r="G133">
        <f>AVERAGE(C133:E133)</f>
        <v>0.05573099188872291</v>
      </c>
      <c r="H133">
        <f>STDEV(C133:E133)</f>
        <v>0.00975150809106623</v>
      </c>
      <c r="I133">
        <f>(B133*B4+C133*C4+D133*D4+E133*E4+F133*F4)/SUM(B4:F4)</f>
        <v>0.056249053866012214</v>
      </c>
    </row>
    <row r="134" spans="1:9" ht="12.75">
      <c r="A134" t="s">
        <v>92</v>
      </c>
      <c r="B134">
        <f>B94*10000/B62</f>
        <v>-0.019421516116871627</v>
      </c>
      <c r="C134">
        <f>C94*10000/C62</f>
        <v>0.0026675923169495338</v>
      </c>
      <c r="D134">
        <f>D94*10000/D62</f>
        <v>0.006394044361495843</v>
      </c>
      <c r="E134">
        <f>E94*10000/E62</f>
        <v>0.015498433159143605</v>
      </c>
      <c r="F134">
        <f>F94*10000/F62</f>
        <v>-0.021327237131985633</v>
      </c>
      <c r="G134">
        <f>AVERAGE(C134:E134)</f>
        <v>0.008186689945862994</v>
      </c>
      <c r="H134">
        <f>STDEV(C134:E134)</f>
        <v>0.0066005910964694785</v>
      </c>
      <c r="I134">
        <f>(B134*B4+C134*C4+D134*D4+E134*E4+F134*F4)/SUM(B4:F4)</f>
        <v>0.0002524646474545679</v>
      </c>
    </row>
    <row r="135" spans="1:9" ht="12.75">
      <c r="A135" t="s">
        <v>93</v>
      </c>
      <c r="B135">
        <f>B95*10000/B62</f>
        <v>-0.0012053876805751922</v>
      </c>
      <c r="C135">
        <f>C95*10000/C62</f>
        <v>-0.0012660548941010733</v>
      </c>
      <c r="D135">
        <f>D95*10000/D62</f>
        <v>-0.002423498266414701</v>
      </c>
      <c r="E135">
        <f>E95*10000/E62</f>
        <v>0.0025810888475090903</v>
      </c>
      <c r="F135">
        <f>F95*10000/F62</f>
        <v>-0.00026699248796253173</v>
      </c>
      <c r="G135">
        <f>AVERAGE(C135:E135)</f>
        <v>-0.0003694881043355613</v>
      </c>
      <c r="H135">
        <f>STDEV(C135:E135)</f>
        <v>0.0026199898953232327</v>
      </c>
      <c r="I135">
        <f>(B135*B4+C135*C4+D135*D4+E135*E4+F135*F4)/SUM(B4:F4)</f>
        <v>-0.00047701209112847474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2004-02-10T12:15:09Z</cp:lastPrinted>
  <dcterms:created xsi:type="dcterms:W3CDTF">2004-02-10T12:13:39Z</dcterms:created>
  <dcterms:modified xsi:type="dcterms:W3CDTF">2004-02-10T13:56:51Z</dcterms:modified>
  <cp:category/>
  <cp:version/>
  <cp:contentType/>
  <cp:contentStatus/>
</cp:coreProperties>
</file>