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<sst xmlns="http://schemas.openxmlformats.org/spreadsheetml/2006/main" count="202" uniqueCount="97">
  <si>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11/02/2004       07:12:07</t>
  </si>
  <si>
    <t>LISSNER</t>
  </si>
  <si>
    <t>HCMQAP179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</si>
  <si>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</si>
  <si>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</si>
  <si>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</si>
  <si>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</si>
  <si>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</si>
  <si>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</si>
  <si>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</si>
  <si>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</si>
  <si>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</si>
  <si>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</si>
  <si>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</si>
  <si>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</si>
  <si>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</si>
  <si>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</si>
  <si>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</si>
  <si>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</si>
  <si>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</si>
  <si>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b7*</t>
  </si>
  <si>
    <t>b8*!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</si>
  <si>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</si>
  <si>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</si>
  <si>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</si>
  <si>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</si>
  <si>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</si>
  <si>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</si>
  <si>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</si>
  <si>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</si>
  <si>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</si>
  <si>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</si>
  <si>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</si>
  <si>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</si>
  <si>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a6!</t>
  </si>
  <si>
    <t>a7</t>
  </si>
  <si>
    <t>a8!</t>
  </si>
  <si>
    <t>a9!</t>
  </si>
  <si>
    <t>a10!</t>
  </si>
  <si>
    <t>a11*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</si>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</sst>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8064652"/>
        <c:axId val="28364141"/>
      </c:lineChart>
      <c:catAx>
        <c:axId val="180646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8364141"/>
        <c:crosses val="autoZero"/>
        <c:auto val="1"/>
        <c:lblOffset val="100"/>
        <c:noMultiLvlLbl val="0"/>
      </c:catAx>
      <c:valAx>
        <c:axId val="28364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806465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44</xdr:row>
      <xdr:rowOff>28575</xdr:rowOff>
    </xdr:from>
    <xdr:to>
      <xdr:col>6</xdr:col>
      <xdr:colOff>438150</xdr:colOff>
      <xdr:row>63</xdr:row>
      <xdr:rowOff>9525</xdr:rowOff>
    </xdr:to>
    <xdr:graphicFrame>
      <xdr:nvGraphicFramePr>
        <xdr:cNvPr id="1" name="Chart 1"/>
        <xdr:cNvGraphicFramePr/>
      </xdr:nvGraphicFramePr>
      <xdr:xfrm>
        <a:off x="361950" y="6819900"/>
        <a:ext cx="51435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36">
      <selection activeCell="H51" sqref="H5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</v>
      </c>
      <c r="C4" s="13">
        <v>-0.003755</v>
      </c>
      <c r="D4" s="13">
        <v>-0.003754</v>
      </c>
      <c r="E4" s="13">
        <v>-0.003754</v>
      </c>
      <c r="F4" s="24">
        <v>-0.002086</v>
      </c>
      <c r="G4" s="34">
        <v>-0.011698</v>
      </c>
    </row>
    <row r="5" spans="1:7" ht="12.75" thickBot="1">
      <c r="A5" s="44" t="s">
        <v>13</v>
      </c>
      <c r="B5" s="45">
        <v>1.456791</v>
      </c>
      <c r="C5" s="46">
        <v>0.425151</v>
      </c>
      <c r="D5" s="46">
        <v>-0.345766</v>
      </c>
      <c r="E5" s="46">
        <v>-0.564515</v>
      </c>
      <c r="F5" s="47">
        <v>-0.653252</v>
      </c>
      <c r="G5" s="48">
        <v>4.913255</v>
      </c>
    </row>
    <row r="6" spans="1:7" ht="12.75" thickTop="1">
      <c r="A6" s="6" t="s">
        <v>14</v>
      </c>
      <c r="B6" s="39">
        <v>-21.81358</v>
      </c>
      <c r="C6" s="40">
        <v>135.9621</v>
      </c>
      <c r="D6" s="40">
        <v>-31.87182</v>
      </c>
      <c r="E6" s="40">
        <v>19.08991</v>
      </c>
      <c r="F6" s="41">
        <v>-198.2526</v>
      </c>
      <c r="G6" s="42">
        <v>-0.001052859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1.856204</v>
      </c>
      <c r="C8" s="14">
        <v>0.9874633</v>
      </c>
      <c r="D8" s="14">
        <v>2.562217</v>
      </c>
      <c r="E8" s="14">
        <v>0.455983</v>
      </c>
      <c r="F8" s="25">
        <v>-7.935584</v>
      </c>
      <c r="G8" s="35">
        <v>0.1708812</v>
      </c>
    </row>
    <row r="9" spans="1:7" ht="12">
      <c r="A9" s="20" t="s">
        <v>17</v>
      </c>
      <c r="B9" s="29">
        <v>0.06028738</v>
      </c>
      <c r="C9" s="14">
        <v>0.4203259</v>
      </c>
      <c r="D9" s="14">
        <v>0.3964152</v>
      </c>
      <c r="E9" s="14">
        <v>0.9858305</v>
      </c>
      <c r="F9" s="25">
        <v>-0.5773733</v>
      </c>
      <c r="G9" s="35">
        <v>0.36539</v>
      </c>
    </row>
    <row r="10" spans="1:7" ht="12">
      <c r="A10" s="20" t="s">
        <v>18</v>
      </c>
      <c r="B10" s="29">
        <v>-0.3752858</v>
      </c>
      <c r="C10" s="14">
        <v>-0.6977913</v>
      </c>
      <c r="D10" s="14">
        <v>-1.502464</v>
      </c>
      <c r="E10" s="14">
        <v>-0.8397109</v>
      </c>
      <c r="F10" s="25">
        <v>-0.552587</v>
      </c>
      <c r="G10" s="35">
        <v>-0.8596904</v>
      </c>
    </row>
    <row r="11" spans="1:7" ht="12">
      <c r="A11" s="21" t="s">
        <v>19</v>
      </c>
      <c r="B11" s="31">
        <v>5.435689</v>
      </c>
      <c r="C11" s="16">
        <v>5.264059</v>
      </c>
      <c r="D11" s="16">
        <v>4.411047</v>
      </c>
      <c r="E11" s="16">
        <v>4.906912</v>
      </c>
      <c r="F11" s="27">
        <v>14.9916</v>
      </c>
      <c r="G11" s="37">
        <v>6.298166</v>
      </c>
    </row>
    <row r="12" spans="1:7" ht="12">
      <c r="A12" s="20" t="s">
        <v>20</v>
      </c>
      <c r="B12" s="29">
        <v>-0.3737965</v>
      </c>
      <c r="C12" s="14">
        <v>-0.4117332</v>
      </c>
      <c r="D12" s="14">
        <v>-0.197238</v>
      </c>
      <c r="E12" s="14">
        <v>-0.2504957</v>
      </c>
      <c r="F12" s="25">
        <v>-0.495924</v>
      </c>
      <c r="G12" s="49">
        <v>-0.3270789</v>
      </c>
    </row>
    <row r="13" spans="1:7" ht="12">
      <c r="A13" s="20" t="s">
        <v>21</v>
      </c>
      <c r="B13" s="50">
        <v>0.01946752</v>
      </c>
      <c r="C13" s="51">
        <v>0.08910809</v>
      </c>
      <c r="D13" s="51">
        <v>0.05666478</v>
      </c>
      <c r="E13" s="51">
        <v>0.5423267</v>
      </c>
      <c r="F13" s="52">
        <v>-0.01177888</v>
      </c>
      <c r="G13" s="49">
        <v>0.1668529</v>
      </c>
    </row>
    <row r="14" spans="1:7" ht="12">
      <c r="A14" s="20" t="s">
        <v>22</v>
      </c>
      <c r="B14" s="29">
        <v>0.1358002</v>
      </c>
      <c r="C14" s="14">
        <v>0.1364282</v>
      </c>
      <c r="D14" s="14">
        <v>0.1754616</v>
      </c>
      <c r="E14" s="14">
        <v>0.09060364</v>
      </c>
      <c r="F14" s="25">
        <v>0.1714882</v>
      </c>
      <c r="G14" s="35">
        <v>0.139382</v>
      </c>
    </row>
    <row r="15" spans="1:7" ht="12">
      <c r="A15" s="21" t="s">
        <v>23</v>
      </c>
      <c r="B15" s="31">
        <v>-0.1929869</v>
      </c>
      <c r="C15" s="16">
        <v>0.1333753</v>
      </c>
      <c r="D15" s="16">
        <v>-0.03178734</v>
      </c>
      <c r="E15" s="16">
        <v>0.07092138</v>
      </c>
      <c r="F15" s="27">
        <v>-0.3125491</v>
      </c>
      <c r="G15" s="37">
        <v>-0.02810987</v>
      </c>
    </row>
    <row r="16" spans="1:7" ht="12">
      <c r="A16" s="20" t="s">
        <v>24</v>
      </c>
      <c r="B16" s="29">
        <v>-0.06546314</v>
      </c>
      <c r="C16" s="14">
        <v>-0.06223974</v>
      </c>
      <c r="D16" s="14">
        <v>-0.06499135</v>
      </c>
      <c r="E16" s="14">
        <v>-0.03799855</v>
      </c>
      <c r="F16" s="25">
        <v>-0.02251891</v>
      </c>
      <c r="G16" s="35">
        <v>-0.05222539</v>
      </c>
    </row>
    <row r="17" spans="1:7" ht="12">
      <c r="A17" s="20" t="s">
        <v>25</v>
      </c>
      <c r="B17" s="29">
        <v>-0.01511535</v>
      </c>
      <c r="C17" s="14">
        <v>-0.0418882</v>
      </c>
      <c r="D17" s="14">
        <v>-0.02207224</v>
      </c>
      <c r="E17" s="14">
        <v>-0.01864224</v>
      </c>
      <c r="F17" s="25">
        <v>-0.03820683</v>
      </c>
      <c r="G17" s="35">
        <v>-0.02716777</v>
      </c>
    </row>
    <row r="18" spans="1:7" ht="12">
      <c r="A18" s="20" t="s">
        <v>26</v>
      </c>
      <c r="B18" s="29">
        <v>0.03958148</v>
      </c>
      <c r="C18" s="14">
        <v>-0.005146679</v>
      </c>
      <c r="D18" s="14">
        <v>0.04446056</v>
      </c>
      <c r="E18" s="14">
        <v>0.03899176</v>
      </c>
      <c r="F18" s="25">
        <v>0.0308931</v>
      </c>
      <c r="G18" s="35">
        <v>0.02868999</v>
      </c>
    </row>
    <row r="19" spans="1:7" ht="12">
      <c r="A19" s="21" t="s">
        <v>27</v>
      </c>
      <c r="B19" s="31">
        <v>-0.1896533</v>
      </c>
      <c r="C19" s="16">
        <v>-0.1608285</v>
      </c>
      <c r="D19" s="16">
        <v>-0.1669744</v>
      </c>
      <c r="E19" s="16">
        <v>-0.1581448</v>
      </c>
      <c r="F19" s="27">
        <v>-0.1094243</v>
      </c>
      <c r="G19" s="37">
        <v>-0.1589482</v>
      </c>
    </row>
    <row r="20" spans="1:7" ht="12.75" thickBot="1">
      <c r="A20" s="44" t="s">
        <v>28</v>
      </c>
      <c r="B20" s="45">
        <v>-0.00369664</v>
      </c>
      <c r="C20" s="46">
        <v>0.0006877725</v>
      </c>
      <c r="D20" s="46">
        <v>-0.007131513</v>
      </c>
      <c r="E20" s="46">
        <v>0.0003469926</v>
      </c>
      <c r="F20" s="47">
        <v>-0.01071182</v>
      </c>
      <c r="G20" s="48">
        <v>-0.003433048</v>
      </c>
    </row>
    <row r="21" spans="1:7" ht="12.75" thickTop="1">
      <c r="A21" s="6" t="s">
        <v>29</v>
      </c>
      <c r="B21" s="39">
        <v>-109.5011</v>
      </c>
      <c r="C21" s="40">
        <v>97.39654</v>
      </c>
      <c r="D21" s="40">
        <v>41.10179</v>
      </c>
      <c r="E21" s="40">
        <v>43.31008</v>
      </c>
      <c r="F21" s="41">
        <v>-209.0977</v>
      </c>
      <c r="G21" s="43">
        <v>0.007077968</v>
      </c>
    </row>
    <row r="22" spans="1:7" ht="12">
      <c r="A22" s="20" t="s">
        <v>30</v>
      </c>
      <c r="B22" s="29">
        <v>29.1359</v>
      </c>
      <c r="C22" s="14">
        <v>8.50303</v>
      </c>
      <c r="D22" s="14">
        <v>-6.915328</v>
      </c>
      <c r="E22" s="14">
        <v>-11.2903</v>
      </c>
      <c r="F22" s="25">
        <v>-13.06505</v>
      </c>
      <c r="G22" s="36">
        <v>0</v>
      </c>
    </row>
    <row r="23" spans="1:7" ht="12">
      <c r="A23" s="20" t="s">
        <v>31</v>
      </c>
      <c r="B23" s="29">
        <v>-2.716991</v>
      </c>
      <c r="C23" s="14">
        <v>1.418798</v>
      </c>
      <c r="D23" s="14">
        <v>-1.425866</v>
      </c>
      <c r="E23" s="14">
        <v>-0.3340543</v>
      </c>
      <c r="F23" s="25">
        <v>7.641087</v>
      </c>
      <c r="G23" s="35">
        <v>0.5476116</v>
      </c>
    </row>
    <row r="24" spans="1:7" ht="12">
      <c r="A24" s="20" t="s">
        <v>32</v>
      </c>
      <c r="B24" s="29">
        <v>-0.09491196</v>
      </c>
      <c r="C24" s="14">
        <v>2.632533</v>
      </c>
      <c r="D24" s="14">
        <v>3.184369</v>
      </c>
      <c r="E24" s="14">
        <v>2.506239</v>
      </c>
      <c r="F24" s="25">
        <v>-0.1285346</v>
      </c>
      <c r="G24" s="35">
        <v>1.972327</v>
      </c>
    </row>
    <row r="25" spans="1:7" ht="12">
      <c r="A25" s="20" t="s">
        <v>33</v>
      </c>
      <c r="B25" s="29">
        <v>-1.125694</v>
      </c>
      <c r="C25" s="14">
        <v>-0.389517</v>
      </c>
      <c r="D25" s="14">
        <v>-1.157433</v>
      </c>
      <c r="E25" s="14">
        <v>-0.1967438</v>
      </c>
      <c r="F25" s="25">
        <v>-2.283314</v>
      </c>
      <c r="G25" s="35">
        <v>-0.8873014</v>
      </c>
    </row>
    <row r="26" spans="1:7" ht="12">
      <c r="A26" s="21" t="s">
        <v>34</v>
      </c>
      <c r="B26" s="53">
        <v>1.013674</v>
      </c>
      <c r="C26" s="54">
        <v>1.141166</v>
      </c>
      <c r="D26" s="54">
        <v>1.065892</v>
      </c>
      <c r="E26" s="54">
        <v>0.8075966</v>
      </c>
      <c r="F26" s="55">
        <v>2.098693</v>
      </c>
      <c r="G26" s="37">
        <v>1.152168</v>
      </c>
    </row>
    <row r="27" spans="1:7" ht="12">
      <c r="A27" s="20" t="s">
        <v>35</v>
      </c>
      <c r="B27" s="29">
        <v>0.1948268</v>
      </c>
      <c r="C27" s="14">
        <v>0.3766297</v>
      </c>
      <c r="D27" s="14">
        <v>0.4165135</v>
      </c>
      <c r="E27" s="14">
        <v>0.3195574</v>
      </c>
      <c r="F27" s="25">
        <v>-0.1287829</v>
      </c>
      <c r="G27" s="35">
        <v>0.2787074</v>
      </c>
    </row>
    <row r="28" spans="1:7" ht="12">
      <c r="A28" s="20" t="s">
        <v>36</v>
      </c>
      <c r="B28" s="50">
        <v>0.2161205</v>
      </c>
      <c r="C28" s="51">
        <v>0.4046882</v>
      </c>
      <c r="D28" s="51">
        <v>0.06858348</v>
      </c>
      <c r="E28" s="51">
        <v>0.2540739</v>
      </c>
      <c r="F28" s="52">
        <v>0.2555228</v>
      </c>
      <c r="G28" s="35">
        <v>0.2403984</v>
      </c>
    </row>
    <row r="29" spans="1:7" ht="12">
      <c r="A29" s="20" t="s">
        <v>37</v>
      </c>
      <c r="B29" s="50">
        <v>-0.0116228</v>
      </c>
      <c r="C29" s="51">
        <v>-0.09707055</v>
      </c>
      <c r="D29" s="51">
        <v>-0.3576044</v>
      </c>
      <c r="E29" s="51">
        <v>-0.1577758</v>
      </c>
      <c r="F29" s="52">
        <v>-0.03203376</v>
      </c>
      <c r="G29" s="35">
        <v>-0.1533669</v>
      </c>
    </row>
    <row r="30" spans="1:7" ht="12">
      <c r="A30" s="21" t="s">
        <v>38</v>
      </c>
      <c r="B30" s="53">
        <v>0.01417669</v>
      </c>
      <c r="C30" s="54">
        <v>-0.2533485</v>
      </c>
      <c r="D30" s="54">
        <v>-0.187261</v>
      </c>
      <c r="E30" s="54">
        <v>-0.1049945</v>
      </c>
      <c r="F30" s="55">
        <v>0.2097399</v>
      </c>
      <c r="G30" s="37">
        <v>-0.101231</v>
      </c>
    </row>
    <row r="31" spans="1:7" ht="12">
      <c r="A31" s="20" t="s">
        <v>39</v>
      </c>
      <c r="B31" s="29">
        <v>-0.004082006</v>
      </c>
      <c r="C31" s="14">
        <v>-0.05348918</v>
      </c>
      <c r="D31" s="14">
        <v>-0.07571586</v>
      </c>
      <c r="E31" s="14">
        <v>-0.03704549</v>
      </c>
      <c r="F31" s="25">
        <v>-0.04411049</v>
      </c>
      <c r="G31" s="49">
        <v>-0.04649596</v>
      </c>
    </row>
    <row r="32" spans="1:7" ht="12">
      <c r="A32" s="20" t="s">
        <v>40</v>
      </c>
      <c r="B32" s="29">
        <v>0.02991413</v>
      </c>
      <c r="C32" s="14">
        <v>0.03182129</v>
      </c>
      <c r="D32" s="14">
        <v>0.0001618141</v>
      </c>
      <c r="E32" s="14">
        <v>0.06930526</v>
      </c>
      <c r="F32" s="25">
        <v>0.03805495</v>
      </c>
      <c r="G32" s="35">
        <v>0.03378356</v>
      </c>
    </row>
    <row r="33" spans="1:7" ht="12">
      <c r="A33" s="20" t="s">
        <v>41</v>
      </c>
      <c r="B33" s="29">
        <v>0.1073499</v>
      </c>
      <c r="C33" s="14">
        <v>0.04356045</v>
      </c>
      <c r="D33" s="14">
        <v>0.0557516</v>
      </c>
      <c r="E33" s="14">
        <v>0.04090824</v>
      </c>
      <c r="F33" s="25">
        <v>0.05050791</v>
      </c>
      <c r="G33" s="35">
        <v>0.05598493</v>
      </c>
    </row>
    <row r="34" spans="1:7" ht="12">
      <c r="A34" s="21" t="s">
        <v>42</v>
      </c>
      <c r="B34" s="31">
        <v>0.003505921</v>
      </c>
      <c r="C34" s="16">
        <v>-0.01577479</v>
      </c>
      <c r="D34" s="16">
        <v>-0.01694275</v>
      </c>
      <c r="E34" s="16">
        <v>-0.002361516</v>
      </c>
      <c r="F34" s="27">
        <v>-0.02058346</v>
      </c>
      <c r="G34" s="37">
        <v>-0.01067566</v>
      </c>
    </row>
    <row r="35" spans="1:7" ht="12.75" thickBot="1">
      <c r="A35" s="22" t="s">
        <v>43</v>
      </c>
      <c r="B35" s="32">
        <v>-0.005376756</v>
      </c>
      <c r="C35" s="17">
        <v>-0.003657991</v>
      </c>
      <c r="D35" s="17">
        <v>-0.01290097</v>
      </c>
      <c r="E35" s="17">
        <v>-0.002803177</v>
      </c>
      <c r="F35" s="28">
        <v>0.007355568</v>
      </c>
      <c r="G35" s="38">
        <v>-0.00445185</v>
      </c>
    </row>
    <row r="36" spans="1:7" ht="12">
      <c r="A36" s="4" t="s">
        <v>44</v>
      </c>
      <c r="B36" s="3">
        <v>19.09485</v>
      </c>
      <c r="C36" s="3">
        <v>19.10095</v>
      </c>
      <c r="D36" s="3">
        <v>19.12232</v>
      </c>
      <c r="E36" s="3">
        <v>19.13452</v>
      </c>
      <c r="F36" s="3">
        <v>19.15283</v>
      </c>
      <c r="G36" s="3"/>
    </row>
    <row r="37" spans="1:6" ht="12">
      <c r="A37" s="4" t="s">
        <v>45</v>
      </c>
      <c r="B37" s="2">
        <v>0.1983643</v>
      </c>
      <c r="C37" s="2">
        <v>0.1480103</v>
      </c>
      <c r="D37" s="2">
        <v>0.1281738</v>
      </c>
      <c r="E37" s="2">
        <v>0.1108805</v>
      </c>
      <c r="F37" s="2">
        <v>0.112915</v>
      </c>
    </row>
    <row r="38" spans="1:7" ht="12">
      <c r="A38" s="4" t="s">
        <v>52</v>
      </c>
      <c r="B38" s="2">
        <v>3.762514E-05</v>
      </c>
      <c r="C38" s="2">
        <v>-0.0002312762</v>
      </c>
      <c r="D38" s="2">
        <v>5.423039E-05</v>
      </c>
      <c r="E38" s="2">
        <v>-3.236969E-05</v>
      </c>
      <c r="F38" s="2">
        <v>0.0003365645</v>
      </c>
      <c r="G38" s="2">
        <v>0.0001985498</v>
      </c>
    </row>
    <row r="39" spans="1:7" ht="12.75" thickBot="1">
      <c r="A39" s="4" t="s">
        <v>53</v>
      </c>
      <c r="B39" s="2">
        <v>0.0001860423</v>
      </c>
      <c r="C39" s="2">
        <v>-0.0001653775</v>
      </c>
      <c r="D39" s="2">
        <v>-6.983554E-05</v>
      </c>
      <c r="E39" s="2">
        <v>-7.366368E-05</v>
      </c>
      <c r="F39" s="2">
        <v>0.0003559059</v>
      </c>
      <c r="G39" s="2">
        <v>0.0007488374</v>
      </c>
    </row>
    <row r="40" spans="2:5" ht="12.75" thickBot="1">
      <c r="B40" s="7" t="s">
        <v>46</v>
      </c>
      <c r="C40" s="8">
        <v>-0.003755</v>
      </c>
      <c r="D40" s="18" t="s">
        <v>47</v>
      </c>
      <c r="E40" s="9">
        <v>3.11577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12.515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</v>
      </c>
      <c r="C4">
        <v>0.003755</v>
      </c>
      <c r="D4">
        <v>0.003754</v>
      </c>
      <c r="E4">
        <v>0.003754</v>
      </c>
      <c r="F4">
        <v>0.002086</v>
      </c>
      <c r="G4">
        <v>0.011698</v>
      </c>
    </row>
    <row r="5" spans="1:7" ht="12.75">
      <c r="A5" t="s">
        <v>13</v>
      </c>
      <c r="B5">
        <v>1.456791</v>
      </c>
      <c r="C5">
        <v>0.425151</v>
      </c>
      <c r="D5">
        <v>-0.345766</v>
      </c>
      <c r="E5">
        <v>-0.564515</v>
      </c>
      <c r="F5">
        <v>-0.653252</v>
      </c>
      <c r="G5">
        <v>4.913255</v>
      </c>
    </row>
    <row r="6" spans="1:7" ht="12.75">
      <c r="A6" t="s">
        <v>14</v>
      </c>
      <c r="B6" s="56">
        <v>-21.81358</v>
      </c>
      <c r="C6" s="56">
        <v>135.9621</v>
      </c>
      <c r="D6" s="56">
        <v>-31.87182</v>
      </c>
      <c r="E6" s="56">
        <v>19.08991</v>
      </c>
      <c r="F6" s="56">
        <v>-198.2526</v>
      </c>
      <c r="G6" s="56">
        <v>-0.001052859</v>
      </c>
    </row>
    <row r="7" spans="1:7" ht="12.75">
      <c r="A7" t="s">
        <v>15</v>
      </c>
      <c r="B7" s="56">
        <v>10000</v>
      </c>
      <c r="C7" s="56">
        <v>10000</v>
      </c>
      <c r="D7" s="56">
        <v>10000</v>
      </c>
      <c r="E7" s="56">
        <v>10000</v>
      </c>
      <c r="F7" s="56">
        <v>10000</v>
      </c>
      <c r="G7" s="56">
        <v>10000</v>
      </c>
    </row>
    <row r="8" spans="1:7" ht="12.75">
      <c r="A8" t="s">
        <v>16</v>
      </c>
      <c r="B8" s="56">
        <v>1.856204</v>
      </c>
      <c r="C8" s="56">
        <v>0.9874633</v>
      </c>
      <c r="D8" s="56">
        <v>2.562217</v>
      </c>
      <c r="E8" s="56">
        <v>0.455983</v>
      </c>
      <c r="F8" s="56">
        <v>-7.935584</v>
      </c>
      <c r="G8" s="56">
        <v>0.1708812</v>
      </c>
    </row>
    <row r="9" spans="1:7" ht="12.75">
      <c r="A9" t="s">
        <v>17</v>
      </c>
      <c r="B9" s="56">
        <v>0.06028738</v>
      </c>
      <c r="C9" s="56">
        <v>0.4203259</v>
      </c>
      <c r="D9" s="56">
        <v>0.3964152</v>
      </c>
      <c r="E9" s="56">
        <v>0.9858305</v>
      </c>
      <c r="F9" s="56">
        <v>-0.5773733</v>
      </c>
      <c r="G9" s="56">
        <v>0.36539</v>
      </c>
    </row>
    <row r="10" spans="1:7" ht="12.75">
      <c r="A10" t="s">
        <v>18</v>
      </c>
      <c r="B10" s="56">
        <v>-0.3752858</v>
      </c>
      <c r="C10" s="56">
        <v>-0.6977913</v>
      </c>
      <c r="D10" s="56">
        <v>-1.502464</v>
      </c>
      <c r="E10" s="56">
        <v>-0.8397109</v>
      </c>
      <c r="F10" s="56">
        <v>-0.552587</v>
      </c>
      <c r="G10" s="56">
        <v>-0.8596904</v>
      </c>
    </row>
    <row r="11" spans="1:7" ht="12.75">
      <c r="A11" t="s">
        <v>19</v>
      </c>
      <c r="B11" s="56">
        <v>5.435689</v>
      </c>
      <c r="C11" s="56">
        <v>5.264059</v>
      </c>
      <c r="D11" s="56">
        <v>4.411047</v>
      </c>
      <c r="E11" s="56">
        <v>4.906912</v>
      </c>
      <c r="F11" s="56">
        <v>14.9916</v>
      </c>
      <c r="G11" s="56">
        <v>6.298166</v>
      </c>
    </row>
    <row r="12" spans="1:7" ht="12.75">
      <c r="A12" t="s">
        <v>20</v>
      </c>
      <c r="B12" s="56">
        <v>-0.3737965</v>
      </c>
      <c r="C12" s="56">
        <v>-0.4117332</v>
      </c>
      <c r="D12" s="56">
        <v>-0.197238</v>
      </c>
      <c r="E12" s="56">
        <v>-0.2504957</v>
      </c>
      <c r="F12" s="56">
        <v>-0.495924</v>
      </c>
      <c r="G12" s="56">
        <v>-0.3270789</v>
      </c>
    </row>
    <row r="13" spans="1:7" ht="12.75">
      <c r="A13" t="s">
        <v>21</v>
      </c>
      <c r="B13" s="56">
        <v>0.01946752</v>
      </c>
      <c r="C13" s="56">
        <v>0.08910809</v>
      </c>
      <c r="D13" s="56">
        <v>0.05666478</v>
      </c>
      <c r="E13" s="56">
        <v>0.5423267</v>
      </c>
      <c r="F13" s="56">
        <v>-0.01177888</v>
      </c>
      <c r="G13" s="56">
        <v>0.1668529</v>
      </c>
    </row>
    <row r="14" spans="1:7" ht="12.75">
      <c r="A14" t="s">
        <v>22</v>
      </c>
      <c r="B14" s="56">
        <v>0.1358002</v>
      </c>
      <c r="C14" s="56">
        <v>0.1364282</v>
      </c>
      <c r="D14" s="56">
        <v>0.1754616</v>
      </c>
      <c r="E14" s="56">
        <v>0.09060364</v>
      </c>
      <c r="F14" s="56">
        <v>0.1714882</v>
      </c>
      <c r="G14" s="56">
        <v>0.139382</v>
      </c>
    </row>
    <row r="15" spans="1:7" ht="12.75">
      <c r="A15" t="s">
        <v>23</v>
      </c>
      <c r="B15" s="56">
        <v>-0.1929869</v>
      </c>
      <c r="C15" s="56">
        <v>0.1333753</v>
      </c>
      <c r="D15" s="56">
        <v>-0.03178734</v>
      </c>
      <c r="E15" s="56">
        <v>0.07092138</v>
      </c>
      <c r="F15" s="56">
        <v>-0.3125491</v>
      </c>
      <c r="G15" s="56">
        <v>-0.02810987</v>
      </c>
    </row>
    <row r="16" spans="1:7" ht="12.75">
      <c r="A16" t="s">
        <v>24</v>
      </c>
      <c r="B16" s="56">
        <v>-0.06546314</v>
      </c>
      <c r="C16" s="56">
        <v>-0.06223974</v>
      </c>
      <c r="D16" s="56">
        <v>-0.06499135</v>
      </c>
      <c r="E16" s="56">
        <v>-0.03799855</v>
      </c>
      <c r="F16" s="56">
        <v>-0.02251891</v>
      </c>
      <c r="G16" s="56">
        <v>-0.05222539</v>
      </c>
    </row>
    <row r="17" spans="1:7" ht="12.75">
      <c r="A17" t="s">
        <v>25</v>
      </c>
      <c r="B17" s="56">
        <v>-0.01511535</v>
      </c>
      <c r="C17" s="56">
        <v>-0.0418882</v>
      </c>
      <c r="D17" s="56">
        <v>-0.02207224</v>
      </c>
      <c r="E17" s="56">
        <v>-0.01864224</v>
      </c>
      <c r="F17" s="56">
        <v>-0.03820683</v>
      </c>
      <c r="G17" s="56">
        <v>-0.02716777</v>
      </c>
    </row>
    <row r="18" spans="1:7" ht="12.75">
      <c r="A18" t="s">
        <v>26</v>
      </c>
      <c r="B18" s="56">
        <v>0.03958148</v>
      </c>
      <c r="C18" s="56">
        <v>-0.005146679</v>
      </c>
      <c r="D18" s="56">
        <v>0.04446056</v>
      </c>
      <c r="E18" s="56">
        <v>0.03899176</v>
      </c>
      <c r="F18" s="56">
        <v>0.0308931</v>
      </c>
      <c r="G18" s="56">
        <v>0.02868999</v>
      </c>
    </row>
    <row r="19" spans="1:7" ht="12.75">
      <c r="A19" t="s">
        <v>27</v>
      </c>
      <c r="B19" s="56">
        <v>-0.1896533</v>
      </c>
      <c r="C19" s="56">
        <v>-0.1608285</v>
      </c>
      <c r="D19" s="56">
        <v>-0.1669744</v>
      </c>
      <c r="E19" s="56">
        <v>-0.1581448</v>
      </c>
      <c r="F19" s="56">
        <v>-0.1094243</v>
      </c>
      <c r="G19" s="56">
        <v>-0.1589482</v>
      </c>
    </row>
    <row r="20" spans="1:7" ht="12.75">
      <c r="A20" t="s">
        <v>28</v>
      </c>
      <c r="B20" s="56">
        <v>-0.00369664</v>
      </c>
      <c r="C20" s="56">
        <v>0.0006877725</v>
      </c>
      <c r="D20" s="56">
        <v>-0.007131513</v>
      </c>
      <c r="E20" s="56">
        <v>0.0003469926</v>
      </c>
      <c r="F20" s="56">
        <v>-0.01071182</v>
      </c>
      <c r="G20" s="56">
        <v>-0.003433048</v>
      </c>
    </row>
    <row r="21" spans="1:7" ht="12.75">
      <c r="A21" t="s">
        <v>29</v>
      </c>
      <c r="B21" s="56">
        <v>-109.5011</v>
      </c>
      <c r="C21" s="56">
        <v>97.39654</v>
      </c>
      <c r="D21" s="56">
        <v>41.10179</v>
      </c>
      <c r="E21" s="56">
        <v>43.31008</v>
      </c>
      <c r="F21" s="56">
        <v>-209.0977</v>
      </c>
      <c r="G21" s="56">
        <v>0.007077968</v>
      </c>
    </row>
    <row r="22" spans="1:7" ht="12.75">
      <c r="A22" t="s">
        <v>30</v>
      </c>
      <c r="B22" s="56">
        <v>29.1359</v>
      </c>
      <c r="C22" s="56">
        <v>8.50303</v>
      </c>
      <c r="D22" s="56">
        <v>-6.915328</v>
      </c>
      <c r="E22" s="56">
        <v>-11.2903</v>
      </c>
      <c r="F22" s="56">
        <v>-13.06505</v>
      </c>
      <c r="G22" s="56">
        <v>0</v>
      </c>
    </row>
    <row r="23" spans="1:7" ht="12.75">
      <c r="A23" t="s">
        <v>31</v>
      </c>
      <c r="B23" s="56">
        <v>-2.716991</v>
      </c>
      <c r="C23" s="56">
        <v>1.418798</v>
      </c>
      <c r="D23" s="56">
        <v>-1.425866</v>
      </c>
      <c r="E23" s="56">
        <v>-0.3340543</v>
      </c>
      <c r="F23" s="56">
        <v>7.641087</v>
      </c>
      <c r="G23" s="56">
        <v>0.5476116</v>
      </c>
    </row>
    <row r="24" spans="1:7" ht="12.75">
      <c r="A24" t="s">
        <v>32</v>
      </c>
      <c r="B24" s="56">
        <v>-0.09491196</v>
      </c>
      <c r="C24" s="56">
        <v>2.632533</v>
      </c>
      <c r="D24" s="56">
        <v>3.184369</v>
      </c>
      <c r="E24" s="56">
        <v>2.506239</v>
      </c>
      <c r="F24" s="56">
        <v>-0.1285346</v>
      </c>
      <c r="G24" s="56">
        <v>1.972327</v>
      </c>
    </row>
    <row r="25" spans="1:7" ht="12.75">
      <c r="A25" t="s">
        <v>33</v>
      </c>
      <c r="B25" s="56">
        <v>-1.125694</v>
      </c>
      <c r="C25" s="56">
        <v>-0.389517</v>
      </c>
      <c r="D25" s="56">
        <v>-1.157433</v>
      </c>
      <c r="E25" s="56">
        <v>-0.1967438</v>
      </c>
      <c r="F25" s="56">
        <v>-2.283314</v>
      </c>
      <c r="G25" s="56">
        <v>-0.8873014</v>
      </c>
    </row>
    <row r="26" spans="1:7" ht="12.75">
      <c r="A26" t="s">
        <v>34</v>
      </c>
      <c r="B26" s="56">
        <v>1.013674</v>
      </c>
      <c r="C26" s="56">
        <v>1.141166</v>
      </c>
      <c r="D26" s="56">
        <v>1.065892</v>
      </c>
      <c r="E26" s="56">
        <v>0.8075966</v>
      </c>
      <c r="F26" s="56">
        <v>2.098693</v>
      </c>
      <c r="G26" s="56">
        <v>1.152168</v>
      </c>
    </row>
    <row r="27" spans="1:7" ht="12.75">
      <c r="A27" t="s">
        <v>35</v>
      </c>
      <c r="B27" s="56">
        <v>0.1948268</v>
      </c>
      <c r="C27" s="56">
        <v>0.3766297</v>
      </c>
      <c r="D27" s="56">
        <v>0.4165135</v>
      </c>
      <c r="E27" s="56">
        <v>0.3195574</v>
      </c>
      <c r="F27" s="56">
        <v>-0.1287829</v>
      </c>
      <c r="G27" s="56">
        <v>0.2787074</v>
      </c>
    </row>
    <row r="28" spans="1:7" ht="12.75">
      <c r="A28" t="s">
        <v>36</v>
      </c>
      <c r="B28" s="56">
        <v>0.2161205</v>
      </c>
      <c r="C28" s="56">
        <v>0.4046882</v>
      </c>
      <c r="D28" s="56">
        <v>0.06858348</v>
      </c>
      <c r="E28" s="56">
        <v>0.2540739</v>
      </c>
      <c r="F28" s="56">
        <v>0.2555228</v>
      </c>
      <c r="G28" s="56">
        <v>0.2403984</v>
      </c>
    </row>
    <row r="29" spans="1:7" ht="12.75">
      <c r="A29" t="s">
        <v>37</v>
      </c>
      <c r="B29" s="56">
        <v>-0.0116228</v>
      </c>
      <c r="C29" s="56">
        <v>-0.09707055</v>
      </c>
      <c r="D29" s="56">
        <v>-0.3576044</v>
      </c>
      <c r="E29" s="56">
        <v>-0.1577758</v>
      </c>
      <c r="F29" s="56">
        <v>-0.03203376</v>
      </c>
      <c r="G29" s="56">
        <v>-0.1533669</v>
      </c>
    </row>
    <row r="30" spans="1:7" ht="12.75">
      <c r="A30" t="s">
        <v>38</v>
      </c>
      <c r="B30" s="56">
        <v>0.01417669</v>
      </c>
      <c r="C30" s="56">
        <v>-0.2533485</v>
      </c>
      <c r="D30" s="56">
        <v>-0.187261</v>
      </c>
      <c r="E30" s="56">
        <v>-0.1049945</v>
      </c>
      <c r="F30" s="56">
        <v>0.2097399</v>
      </c>
      <c r="G30" s="56">
        <v>-0.101231</v>
      </c>
    </row>
    <row r="31" spans="1:7" ht="12.75">
      <c r="A31" t="s">
        <v>39</v>
      </c>
      <c r="B31" s="56">
        <v>-0.004082006</v>
      </c>
      <c r="C31" s="56">
        <v>-0.05348918</v>
      </c>
      <c r="D31" s="56">
        <v>-0.07571586</v>
      </c>
      <c r="E31" s="56">
        <v>-0.03704549</v>
      </c>
      <c r="F31" s="56">
        <v>-0.04411049</v>
      </c>
      <c r="G31" s="56">
        <v>-0.04649596</v>
      </c>
    </row>
    <row r="32" spans="1:7" ht="12.75">
      <c r="A32" t="s">
        <v>40</v>
      </c>
      <c r="B32" s="56">
        <v>0.02991413</v>
      </c>
      <c r="C32" s="56">
        <v>0.03182129</v>
      </c>
      <c r="D32" s="56">
        <v>0.0001618141</v>
      </c>
      <c r="E32" s="56">
        <v>0.06930526</v>
      </c>
      <c r="F32" s="56">
        <v>0.03805495</v>
      </c>
      <c r="G32" s="56">
        <v>0.03378356</v>
      </c>
    </row>
    <row r="33" spans="1:7" ht="12.75">
      <c r="A33" t="s">
        <v>41</v>
      </c>
      <c r="B33" s="56">
        <v>0.1073499</v>
      </c>
      <c r="C33" s="56">
        <v>0.04356045</v>
      </c>
      <c r="D33" s="56">
        <v>0.0557516</v>
      </c>
      <c r="E33" s="56">
        <v>0.04090824</v>
      </c>
      <c r="F33" s="56">
        <v>0.05050791</v>
      </c>
      <c r="G33" s="56">
        <v>0.05598493</v>
      </c>
    </row>
    <row r="34" spans="1:7" ht="12.75">
      <c r="A34" t="s">
        <v>42</v>
      </c>
      <c r="B34" s="56">
        <v>0.003505921</v>
      </c>
      <c r="C34" s="56">
        <v>-0.01577479</v>
      </c>
      <c r="D34" s="56">
        <v>-0.01694275</v>
      </c>
      <c r="E34" s="56">
        <v>-0.002361516</v>
      </c>
      <c r="F34" s="56">
        <v>-0.02058346</v>
      </c>
      <c r="G34" s="56">
        <v>-0.01067566</v>
      </c>
    </row>
    <row r="35" spans="1:7" ht="12.75">
      <c r="A35" t="s">
        <v>43</v>
      </c>
      <c r="B35" s="56">
        <v>-0.005376756</v>
      </c>
      <c r="C35" s="56">
        <v>-0.003657991</v>
      </c>
      <c r="D35" s="56">
        <v>-0.01290097</v>
      </c>
      <c r="E35" s="56">
        <v>-0.002803177</v>
      </c>
      <c r="F35" s="56">
        <v>0.007355568</v>
      </c>
      <c r="G35" s="56">
        <v>-0.00445185</v>
      </c>
    </row>
    <row r="36" spans="1:6" ht="12.75">
      <c r="A36" t="s">
        <v>44</v>
      </c>
      <c r="B36" s="56">
        <v>19.09485</v>
      </c>
      <c r="C36" s="56">
        <v>19.10095</v>
      </c>
      <c r="D36" s="56">
        <v>19.12232</v>
      </c>
      <c r="E36" s="56">
        <v>19.13452</v>
      </c>
      <c r="F36" s="56">
        <v>19.15283</v>
      </c>
    </row>
    <row r="37" spans="1:6" ht="12.75">
      <c r="A37" t="s">
        <v>45</v>
      </c>
      <c r="B37" s="56">
        <v>0.1983643</v>
      </c>
      <c r="C37" s="56">
        <v>0.1480103</v>
      </c>
      <c r="D37" s="56">
        <v>0.1281738</v>
      </c>
      <c r="E37" s="56">
        <v>0.1108805</v>
      </c>
      <c r="F37" s="56">
        <v>0.112915</v>
      </c>
    </row>
    <row r="38" spans="1:7" ht="12.75">
      <c r="A38" t="s">
        <v>54</v>
      </c>
      <c r="B38" s="56">
        <v>3.762514E-05</v>
      </c>
      <c r="C38" s="56">
        <v>-0.0002312762</v>
      </c>
      <c r="D38" s="56">
        <v>5.423039E-05</v>
      </c>
      <c r="E38" s="56">
        <v>-3.236969E-05</v>
      </c>
      <c r="F38" s="56">
        <v>0.0003365645</v>
      </c>
      <c r="G38" s="56">
        <v>0.0001985498</v>
      </c>
    </row>
    <row r="39" spans="1:7" ht="12.75">
      <c r="A39" t="s">
        <v>55</v>
      </c>
      <c r="B39" s="56">
        <v>0.0001860423</v>
      </c>
      <c r="C39" s="56">
        <v>-0.0001653775</v>
      </c>
      <c r="D39" s="56">
        <v>-6.983554E-05</v>
      </c>
      <c r="E39" s="56">
        <v>-7.366368E-05</v>
      </c>
      <c r="F39" s="56">
        <v>0.0003559059</v>
      </c>
      <c r="G39" s="56">
        <v>0.0007488374</v>
      </c>
    </row>
    <row r="40" spans="2:5" ht="12.75">
      <c r="B40" t="s">
        <v>46</v>
      </c>
      <c r="C40">
        <v>-0.003755</v>
      </c>
      <c r="D40" t="s">
        <v>47</v>
      </c>
      <c r="E40">
        <v>3.11577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12.515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3.762513682687514E-05</v>
      </c>
      <c r="C50">
        <f>-0.017/(C7*C7+C22*C22)*(C21*C22+C6*C7)</f>
        <v>-0.00023127619095305817</v>
      </c>
      <c r="D50">
        <f>-0.017/(D7*D7+D22*D22)*(D21*D22+D6*D7)</f>
        <v>5.4230387567143784E-05</v>
      </c>
      <c r="E50">
        <f>-0.017/(E7*E7+E22*E22)*(E21*E22+E6*E7)</f>
        <v>-3.2369678492729815E-05</v>
      </c>
      <c r="F50">
        <f>-0.017/(F7*F7+F22*F22)*(F21*F22+F6*F7)</f>
        <v>0.0003365644272756466</v>
      </c>
      <c r="G50">
        <f>(B50*B$4+C50*C$4+D50*D$4+E50*E$4+F50*F$4)/SUM(B$4:F$4)</f>
        <v>2.2626962887652438E-08</v>
      </c>
    </row>
    <row r="51" spans="1:7" ht="12.75">
      <c r="A51" t="s">
        <v>58</v>
      </c>
      <c r="B51">
        <f>-0.017/(B7*B7+B22*B22)*(B21*B7-B6*B22)</f>
        <v>0.00018604224577759256</v>
      </c>
      <c r="C51">
        <f>-0.017/(C7*C7+C22*C22)*(C21*C7-C6*C22)</f>
        <v>-0.00016537746316100404</v>
      </c>
      <c r="D51">
        <f>-0.017/(D7*D7+D22*D22)*(D21*D7-D6*D22)</f>
        <v>-6.983554090824061E-05</v>
      </c>
      <c r="E51">
        <f>-0.017/(E7*E7+E22*E22)*(E21*E7-E6*E22)</f>
        <v>-7.366368233810867E-05</v>
      </c>
      <c r="F51">
        <f>-0.017/(F7*F7+F22*F22)*(F21*F7-F6*F22)</f>
        <v>0.0003559058131070578</v>
      </c>
      <c r="G51">
        <f>(B51*B$4+C51*C$4+D51*D$4+E51*E$4+F51*F$4)/SUM(B$4:F$4)</f>
        <v>8.501319985515322E-08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10000.067684121985</v>
      </c>
      <c r="C62">
        <f>C7+(2/0.017)*(C8*C50-C23*C51)</f>
        <v>10000.000736525088</v>
      </c>
      <c r="D62">
        <f>D7+(2/0.017)*(D8*D50-D23*D51)</f>
        <v>10000.004632223243</v>
      </c>
      <c r="E62">
        <f>E7+(2/0.017)*(E8*E50-E23*E51)</f>
        <v>9999.995368506712</v>
      </c>
      <c r="F62">
        <f>F7+(2/0.017)*(F8*F50-F23*F51)</f>
        <v>9999.36584205108</v>
      </c>
    </row>
    <row r="63" spans="1:6" ht="12.75">
      <c r="A63" t="s">
        <v>66</v>
      </c>
      <c r="B63">
        <f>B8+(3/0.017)*(B9*B50-B24*B51)</f>
        <v>1.8597203450195858</v>
      </c>
      <c r="C63">
        <f>C8+(3/0.017)*(C9*C50-C24*C51)</f>
        <v>1.0471368746088314</v>
      </c>
      <c r="D63">
        <f>D8+(3/0.017)*(D9*D50-D24*D51)</f>
        <v>2.6052546261470484</v>
      </c>
      <c r="E63">
        <f>E8+(3/0.017)*(E9*E50-E24*E51)</f>
        <v>0.4829314312751857</v>
      </c>
      <c r="F63">
        <f>F8+(3/0.017)*(F9*F50-F24*F51)</f>
        <v>-7.961803488714123</v>
      </c>
    </row>
    <row r="64" spans="1:6" ht="12.75">
      <c r="A64" t="s">
        <v>67</v>
      </c>
      <c r="B64">
        <f>B9+(4/0.017)*(B10*B50-B25*B51)</f>
        <v>0.10624184123392422</v>
      </c>
      <c r="C64">
        <f>C9+(4/0.017)*(C10*C50-C25*C51)</f>
        <v>0.4431412366179054</v>
      </c>
      <c r="D64">
        <f>D9+(4/0.017)*(D10*D50-D25*D51)</f>
        <v>0.3582248083186521</v>
      </c>
      <c r="E64">
        <f>E9+(4/0.017)*(E10*E50-E25*E51)</f>
        <v>0.9888159821352115</v>
      </c>
      <c r="F64">
        <f>F9+(4/0.017)*(F10*F50-F25*F51)</f>
        <v>-0.4299230415120563</v>
      </c>
    </row>
    <row r="65" spans="1:6" ht="12.75">
      <c r="A65" t="s">
        <v>68</v>
      </c>
      <c r="B65">
        <f>B10+(5/0.017)*(B11*B50-B26*B51)</f>
        <v>-0.3705998132567692</v>
      </c>
      <c r="C65">
        <f>C10+(5/0.017)*(C11*C50-C26*C51)</f>
        <v>-1.0003584695136982</v>
      </c>
      <c r="D65">
        <f>D10+(5/0.017)*(D11*D50-D26*D51)</f>
        <v>-1.4102140197774549</v>
      </c>
      <c r="E65">
        <f>E10+(5/0.017)*(E11*E50-E26*E51)</f>
        <v>-0.8689299071859945</v>
      </c>
      <c r="F65">
        <f>F10+(5/0.017)*(F11*F50-F26*F51)</f>
        <v>0.7117371850936743</v>
      </c>
    </row>
    <row r="66" spans="1:6" ht="12.75">
      <c r="A66" t="s">
        <v>69</v>
      </c>
      <c r="B66">
        <f>B11+(6/0.017)*(B12*B50-B27*B51)</f>
        <v>5.417932472987917</v>
      </c>
      <c r="C66">
        <f>C11+(6/0.017)*(C12*C50-C27*C51)</f>
        <v>5.319650817831295</v>
      </c>
      <c r="D66">
        <f>D11+(6/0.017)*(D12*D50-D27*D51)</f>
        <v>4.417537994959453</v>
      </c>
      <c r="E66">
        <f>E11+(6/0.017)*(E12*E50-E27*E51)</f>
        <v>4.918081967085366</v>
      </c>
      <c r="F66">
        <f>F11+(6/0.017)*(F12*F50-F27*F51)</f>
        <v>14.948867366719954</v>
      </c>
    </row>
    <row r="67" spans="1:6" ht="12.75">
      <c r="A67" t="s">
        <v>70</v>
      </c>
      <c r="B67">
        <f>B12+(7/0.017)*(B13*B50-B28*B51)</f>
        <v>-0.3900509426778984</v>
      </c>
      <c r="C67">
        <f>C12+(7/0.017)*(C13*C50-C28*C51)</f>
        <v>-0.39266119425045676</v>
      </c>
      <c r="D67">
        <f>D12+(7/0.017)*(D13*D50-D28*D51)</f>
        <v>-0.19400049283365675</v>
      </c>
      <c r="E67">
        <f>E12+(7/0.017)*(E13*E50-E28*E51)</f>
        <v>-0.2500176089999489</v>
      </c>
      <c r="F67">
        <f>F12+(7/0.017)*(F13*F50-F28*F51)</f>
        <v>-0.535003106665752</v>
      </c>
    </row>
    <row r="68" spans="1:6" ht="12.75">
      <c r="A68" t="s">
        <v>71</v>
      </c>
      <c r="B68">
        <f>B13+(8/0.017)*(B14*B50-B29*B51)</f>
        <v>0.022889559021336853</v>
      </c>
      <c r="C68">
        <f>C13+(8/0.017)*(C14*C50-C29*C51)</f>
        <v>0.06670532494530569</v>
      </c>
      <c r="D68">
        <f>D13+(8/0.017)*(D14*D50-D29*D51)</f>
        <v>0.049390358289874974</v>
      </c>
      <c r="E68">
        <f>E13+(8/0.017)*(E14*E50-E29*E51)</f>
        <v>0.5354772143016885</v>
      </c>
      <c r="F68">
        <f>F13+(8/0.017)*(F14*F50-F29*F51)</f>
        <v>0.020747157278686063</v>
      </c>
    </row>
    <row r="69" spans="1:6" ht="12.75">
      <c r="A69" t="s">
        <v>72</v>
      </c>
      <c r="B69">
        <f>B14+(9/0.017)*(B15*B50-B30*B51)</f>
        <v>0.13055975318398325</v>
      </c>
      <c r="C69">
        <f>C14+(9/0.017)*(C15*C50-C30*C51)</f>
        <v>0.09791631928283509</v>
      </c>
      <c r="D69">
        <f>D14+(9/0.017)*(D15*D50-D30*D51)</f>
        <v>0.1676256107679106</v>
      </c>
      <c r="E69">
        <f>E14+(9/0.017)*(E15*E50-E30*E51)</f>
        <v>0.08529364859547156</v>
      </c>
      <c r="F69">
        <f>F14+(9/0.017)*(F15*F50-F30*F51)</f>
        <v>0.07627849256543495</v>
      </c>
    </row>
    <row r="70" spans="1:6" ht="12.75">
      <c r="A70" t="s">
        <v>73</v>
      </c>
      <c r="B70">
        <f>B15+(10/0.017)*(B16*B50-B31*B51)</f>
        <v>-0.19398903766829367</v>
      </c>
      <c r="C70">
        <f>C15+(10/0.017)*(C16*C50-C31*C51)</f>
        <v>0.13663922064596845</v>
      </c>
      <c r="D70">
        <f>D15+(10/0.017)*(D16*D50-D31*D51)</f>
        <v>-0.03697096596320265</v>
      </c>
      <c r="E70">
        <f>E15+(10/0.017)*(E16*E50-E31*E51)</f>
        <v>0.07003967037604138</v>
      </c>
      <c r="F70">
        <f>F15+(10/0.017)*(F16*F50-F31*F51)</f>
        <v>-0.30777256131589475</v>
      </c>
    </row>
    <row r="71" spans="1:6" ht="12.75">
      <c r="A71" t="s">
        <v>74</v>
      </c>
      <c r="B71">
        <f>B16+(11/0.017)*(B17*B50-B32*B51)</f>
        <v>-0.0694322046714005</v>
      </c>
      <c r="C71">
        <f>C16+(11/0.017)*(C17*C50-C32*C51)</f>
        <v>-0.052566037463382606</v>
      </c>
      <c r="D71">
        <f>D16+(11/0.017)*(D17*D50-D32*D51)</f>
        <v>-0.06575855842936613</v>
      </c>
      <c r="E71">
        <f>E16+(11/0.017)*(E17*E50-E32*E51)</f>
        <v>-0.03430466978270425</v>
      </c>
      <c r="F71">
        <f>F16+(11/0.017)*(F17*F50-F32*F51)</f>
        <v>-0.039603228563184156</v>
      </c>
    </row>
    <row r="72" spans="1:6" ht="12.75">
      <c r="A72" t="s">
        <v>75</v>
      </c>
      <c r="B72">
        <f>B17+(12/0.017)*(B18*B50-B33*B51)</f>
        <v>-0.028161720267663358</v>
      </c>
      <c r="C72">
        <f>C17+(12/0.017)*(C18*C50-C33*C51)</f>
        <v>-0.035962867508002455</v>
      </c>
      <c r="D72">
        <f>D17+(12/0.017)*(D18*D50-D33*D51)</f>
        <v>-0.017621964793351447</v>
      </c>
      <c r="E72">
        <f>E17+(12/0.017)*(E18*E50-E33*E51)</f>
        <v>-0.017406027627313816</v>
      </c>
      <c r="F72">
        <f>F17+(12/0.017)*(F18*F50-F33*F51)</f>
        <v>-0.04355638783667211</v>
      </c>
    </row>
    <row r="73" spans="1:6" ht="12.75">
      <c r="A73" t="s">
        <v>76</v>
      </c>
      <c r="B73">
        <f>B18+(13/0.017)*(B19*B50-B34*B51)</f>
        <v>0.0336259652870086</v>
      </c>
      <c r="C73">
        <f>C18+(13/0.017)*(C19*C50-C34*C51)</f>
        <v>0.02130220956586779</v>
      </c>
      <c r="D73">
        <f>D18+(13/0.017)*(D19*D50-D34*D51)</f>
        <v>0.036631277472077235</v>
      </c>
      <c r="E73">
        <f>E18+(13/0.017)*(E19*E50-E34*E51)</f>
        <v>0.04277333639816924</v>
      </c>
      <c r="F73">
        <f>F18+(13/0.017)*(F19*F50-F34*F51)</f>
        <v>0.008332323571066759</v>
      </c>
    </row>
    <row r="74" spans="1:6" ht="12.75">
      <c r="A74" t="s">
        <v>77</v>
      </c>
      <c r="B74">
        <f>B19+(14/0.017)*(B20*B50-B35*B51)</f>
        <v>-0.18894406232610952</v>
      </c>
      <c r="C74">
        <f>C19+(14/0.017)*(C20*C50-C35*C51)</f>
        <v>-0.1614576885566137</v>
      </c>
      <c r="D74">
        <f>D19+(14/0.017)*(D20*D50-D35*D51)</f>
        <v>-0.16803485135586443</v>
      </c>
      <c r="E74">
        <f>E19+(14/0.017)*(E20*E50-E35*E51)</f>
        <v>-0.1583241024297374</v>
      </c>
      <c r="F74">
        <f>F19+(14/0.017)*(F20*F50-F35*F51)</f>
        <v>-0.11454921162505748</v>
      </c>
    </row>
    <row r="75" spans="1:6" ht="12.75">
      <c r="A75" t="s">
        <v>78</v>
      </c>
      <c r="B75" s="56">
        <f>B20</f>
        <v>-0.00369664</v>
      </c>
      <c r="C75" s="56">
        <f>C20</f>
        <v>0.0006877725</v>
      </c>
      <c r="D75" s="56">
        <f>D20</f>
        <v>-0.007131513</v>
      </c>
      <c r="E75" s="56">
        <f>E20</f>
        <v>0.0003469926</v>
      </c>
      <c r="F75" s="56">
        <f>F20</f>
        <v>-0.01071182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29.16450061207635</v>
      </c>
      <c r="C82">
        <f>C22+(2/0.017)*(C8*C51+C23*C50)</f>
        <v>8.445213720859952</v>
      </c>
      <c r="D82">
        <f>D22+(2/0.017)*(D8*D51+D23*D50)</f>
        <v>-6.9454761265786</v>
      </c>
      <c r="E82">
        <f>E22+(2/0.017)*(E8*E51+E23*E50)</f>
        <v>-11.292979547832173</v>
      </c>
      <c r="F82">
        <f>F22+(2/0.017)*(F8*F51+F23*F50)</f>
        <v>-13.094767930127173</v>
      </c>
    </row>
    <row r="83" spans="1:6" ht="12.75">
      <c r="A83" t="s">
        <v>81</v>
      </c>
      <c r="B83">
        <f>B23+(3/0.017)*(B9*B51+B24*B50)</f>
        <v>-2.7156418957495756</v>
      </c>
      <c r="C83">
        <f>C23+(3/0.017)*(C9*C51+C24*C50)</f>
        <v>1.2990883583809836</v>
      </c>
      <c r="D83">
        <f>D23+(3/0.017)*(D9*D51+D24*D50)</f>
        <v>-1.4002767596863737</v>
      </c>
      <c r="E83">
        <f>E23+(3/0.017)*(E9*E51+E24*E50)</f>
        <v>-0.36118595684361643</v>
      </c>
      <c r="F83">
        <f>F23+(3/0.017)*(F9*F51+F24*F50)</f>
        <v>7.597189819793487</v>
      </c>
    </row>
    <row r="84" spans="1:6" ht="12.75">
      <c r="A84" t="s">
        <v>82</v>
      </c>
      <c r="B84">
        <f>B24+(4/0.017)*(B10*B51+B25*B50)</f>
        <v>-0.12130570207426655</v>
      </c>
      <c r="C84">
        <f>C24+(4/0.017)*(C10*C51+C25*C50)</f>
        <v>2.680882403077949</v>
      </c>
      <c r="D84">
        <f>D24+(4/0.017)*(D10*D51+D25*D50)</f>
        <v>3.1942883755205074</v>
      </c>
      <c r="E84">
        <f>E24+(4/0.017)*(E10*E51+E25*E50)</f>
        <v>2.522291877775267</v>
      </c>
      <c r="F84">
        <f>F24+(4/0.017)*(F10*F51+F25*F50)</f>
        <v>-0.3556289986465542</v>
      </c>
    </row>
    <row r="85" spans="1:6" ht="12.75">
      <c r="A85" t="s">
        <v>83</v>
      </c>
      <c r="B85">
        <f>B25+(5/0.017)*(B11*B51+B26*B50)</f>
        <v>-0.8170447612187053</v>
      </c>
      <c r="C85">
        <f>C25+(5/0.017)*(C11*C51+C26*C50)</f>
        <v>-0.7231879556102909</v>
      </c>
      <c r="D85">
        <f>D25+(5/0.017)*(D11*D51+D26*D50)</f>
        <v>-1.2310342108682217</v>
      </c>
      <c r="E85">
        <f>E25+(5/0.017)*(E11*E51+E26*E50)</f>
        <v>-0.3107446379773162</v>
      </c>
      <c r="F85">
        <f>F25+(5/0.017)*(F11*F51+F26*F50)</f>
        <v>-0.5062719425446536</v>
      </c>
    </row>
    <row r="86" spans="1:6" ht="12.75">
      <c r="A86" t="s">
        <v>84</v>
      </c>
      <c r="B86">
        <f>B26+(6/0.017)*(B12*B51+B27*B50)</f>
        <v>0.9917169804766135</v>
      </c>
      <c r="C86">
        <f>C26+(6/0.017)*(C12*C51+C27*C50)</f>
        <v>1.1344551445997773</v>
      </c>
      <c r="D86">
        <f>D26+(6/0.017)*(D12*D51+D27*D50)</f>
        <v>1.078725615629273</v>
      </c>
      <c r="E86">
        <f>E26+(6/0.017)*(E12*E51+E27*E50)</f>
        <v>0.8104584113084315</v>
      </c>
      <c r="F86">
        <f>F26+(6/0.017)*(F12*F51+F27*F50)</f>
        <v>2.0211003020797524</v>
      </c>
    </row>
    <row r="87" spans="1:6" ht="12.75">
      <c r="A87" t="s">
        <v>85</v>
      </c>
      <c r="B87">
        <f>B27+(7/0.017)*(B13*B51+B28*B50)</f>
        <v>0.19966641245110528</v>
      </c>
      <c r="C87">
        <f>C27+(7/0.017)*(C13*C51+C28*C50)</f>
        <v>0.33202272899783514</v>
      </c>
      <c r="D87">
        <f>D27+(7/0.017)*(D13*D51+D28*D50)</f>
        <v>0.4164155383514999</v>
      </c>
      <c r="E87">
        <f>E27+(7/0.017)*(E13*E51+E28*E50)</f>
        <v>0.2997210173258423</v>
      </c>
      <c r="F87">
        <f>F27+(7/0.017)*(F13*F51+F28*F50)</f>
        <v>-0.09509737112836154</v>
      </c>
    </row>
    <row r="88" spans="1:6" ht="12.75">
      <c r="A88" t="s">
        <v>86</v>
      </c>
      <c r="B88">
        <f>B28+(8/0.017)*(B14*B51+B29*B50)</f>
        <v>0.2278039187034046</v>
      </c>
      <c r="C88">
        <f>C28+(8/0.017)*(C14*C51+C29*C50)</f>
        <v>0.4046354740885159</v>
      </c>
      <c r="D88">
        <f>D28+(8/0.017)*(D14*D51+D29*D50)</f>
        <v>0.05369101837536882</v>
      </c>
      <c r="E88">
        <f>E28+(8/0.017)*(E14*E51+E29*E50)</f>
        <v>0.2533364666655515</v>
      </c>
      <c r="F88">
        <f>F28+(8/0.017)*(F14*F51+F29*F50)</f>
        <v>0.279170905021826</v>
      </c>
    </row>
    <row r="89" spans="1:6" ht="12.75">
      <c r="A89" t="s">
        <v>87</v>
      </c>
      <c r="B89">
        <f>B29+(9/0.017)*(B15*B51+B30*B50)</f>
        <v>-0.030348261613287138</v>
      </c>
      <c r="C89">
        <f>C29+(9/0.017)*(C15*C51+C30*C50)</f>
        <v>-0.07772785201694137</v>
      </c>
      <c r="D89">
        <f>D29+(9/0.017)*(D15*D51+D30*D50)</f>
        <v>-0.3618054679240877</v>
      </c>
      <c r="E89">
        <f>E29+(9/0.017)*(E15*E51+E30*E50)</f>
        <v>-0.15874234271700932</v>
      </c>
      <c r="F89">
        <f>F29+(9/0.017)*(F15*F51+F30*F50)</f>
        <v>-0.05355278766230881</v>
      </c>
    </row>
    <row r="90" spans="1:6" ht="12.75">
      <c r="A90" t="s">
        <v>88</v>
      </c>
      <c r="B90">
        <f>B30+(10/0.017)*(B16*B51+B31*B50)</f>
        <v>0.006922280814393484</v>
      </c>
      <c r="C90">
        <f>C30+(10/0.017)*(C16*C51+C31*C50)</f>
        <v>-0.2400168387549394</v>
      </c>
      <c r="D90">
        <f>D30+(10/0.017)*(D16*D51+D31*D50)</f>
        <v>-0.1870065260889252</v>
      </c>
      <c r="E90">
        <f>E30+(10/0.017)*(E16*E51+E31*E50)</f>
        <v>-0.10264258016622684</v>
      </c>
      <c r="F90">
        <f>F30+(10/0.017)*(F16*F51+F31*F50)</f>
        <v>0.19629246895439248</v>
      </c>
    </row>
    <row r="91" spans="1:6" ht="12.75">
      <c r="A91" t="s">
        <v>89</v>
      </c>
      <c r="B91">
        <f>B31+(11/0.017)*(B17*B51+B32*B50)</f>
        <v>-0.005173316275263614</v>
      </c>
      <c r="C91">
        <f>C31+(11/0.017)*(C17*C51+C32*C50)</f>
        <v>-0.05376880161119709</v>
      </c>
      <c r="D91">
        <f>D31+(11/0.017)*(D17*D51+D32*D50)</f>
        <v>-0.07471278807829725</v>
      </c>
      <c r="E91">
        <f>E31+(11/0.017)*(E17*E51+E32*E50)</f>
        <v>-0.03760851719558041</v>
      </c>
      <c r="F91">
        <f>F31+(11/0.017)*(F17*F51+F32*F50)</f>
        <v>-0.0446217249942375</v>
      </c>
    </row>
    <row r="92" spans="1:6" ht="12.75">
      <c r="A92" t="s">
        <v>90</v>
      </c>
      <c r="B92">
        <f>B32+(12/0.017)*(B18*B51+B33*B50)</f>
        <v>0.03796322325147216</v>
      </c>
      <c r="C92">
        <f>C32+(12/0.017)*(C18*C51+C33*C50)</f>
        <v>0.02531068983378085</v>
      </c>
      <c r="D92">
        <f>D32+(12/0.017)*(D18*D51+D33*D50)</f>
        <v>0.00010428724268594366</v>
      </c>
      <c r="E92">
        <f>E32+(12/0.017)*(E18*E51+E33*E50)</f>
        <v>0.06634305068309608</v>
      </c>
      <c r="F92">
        <f>F32+(12/0.017)*(F18*F51+F33*F50)</f>
        <v>0.0578155615366618</v>
      </c>
    </row>
    <row r="93" spans="1:6" ht="12.75">
      <c r="A93" t="s">
        <v>91</v>
      </c>
      <c r="B93">
        <f>B33+(13/0.017)*(B19*B51+B34*B50)</f>
        <v>0.08046925316356296</v>
      </c>
      <c r="C93">
        <f>C33+(13/0.017)*(C19*C51+C34*C50)</f>
        <v>0.06668954734220947</v>
      </c>
      <c r="D93">
        <f>D33+(13/0.017)*(D19*D51+D34*D50)</f>
        <v>0.06396602137396377</v>
      </c>
      <c r="E93">
        <f>E33+(13/0.017)*(E19*E51+E34*E50)</f>
        <v>0.04987515810093465</v>
      </c>
      <c r="F93">
        <f>F33+(13/0.017)*(F19*F51+F34*F50)</f>
        <v>0.015429012141853916</v>
      </c>
    </row>
    <row r="94" spans="1:6" ht="12.75">
      <c r="A94" t="s">
        <v>92</v>
      </c>
      <c r="B94">
        <f>B34+(14/0.017)*(B20*B51+B35*B50)</f>
        <v>0.0027729531513750573</v>
      </c>
      <c r="C94">
        <f>C34+(14/0.017)*(C20*C51+C35*C50)</f>
        <v>-0.015171748932215217</v>
      </c>
      <c r="D94">
        <f>D34+(14/0.017)*(D20*D51+D35*D50)</f>
        <v>-0.017108766558435365</v>
      </c>
      <c r="E94">
        <f>E34+(14/0.017)*(E20*E51+E35*E50)</f>
        <v>-0.0023078406706921197</v>
      </c>
      <c r="F94">
        <f>F34+(14/0.017)*(F20*F51+F35*F50)</f>
        <v>-0.021684334744734777</v>
      </c>
    </row>
    <row r="95" spans="1:6" ht="12.75">
      <c r="A95" t="s">
        <v>93</v>
      </c>
      <c r="B95" s="56">
        <f>B35</f>
        <v>-0.005376756</v>
      </c>
      <c r="C95" s="56">
        <f>C35</f>
        <v>-0.003657991</v>
      </c>
      <c r="D95" s="56">
        <f>D35</f>
        <v>-0.01290097</v>
      </c>
      <c r="E95" s="56">
        <f>E35</f>
        <v>-0.002803177</v>
      </c>
      <c r="F95" s="56">
        <f>F35</f>
        <v>0.007355568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1.8597077577509127</v>
      </c>
      <c r="C103">
        <f>C63*10000/C62</f>
        <v>1.0471367974845793</v>
      </c>
      <c r="D103">
        <f>D63*10000/D62</f>
        <v>2.6052534193355044</v>
      </c>
      <c r="E103">
        <f>E63*10000/E62</f>
        <v>0.4829316549446575</v>
      </c>
      <c r="F103">
        <f>F63*10000/F62</f>
        <v>-7.962308424832059</v>
      </c>
      <c r="G103">
        <f>AVERAGE(C103:E103)</f>
        <v>1.3784406239215805</v>
      </c>
      <c r="H103">
        <f>STDEV(C103:E103)</f>
        <v>1.099265248682327</v>
      </c>
      <c r="I103">
        <f>(B103*B4+C103*C4+D103*D4+E103*E4+F103*F4)/SUM(B4:F4)</f>
        <v>0.19873149074570126</v>
      </c>
      <c r="K103">
        <f>(LN(H103)+LN(H123))/2-LN(K114*K115^3)</f>
        <v>-3.6769204499610733</v>
      </c>
    </row>
    <row r="104" spans="1:11" ht="12.75">
      <c r="A104" t="s">
        <v>67</v>
      </c>
      <c r="B104">
        <f>B64*10000/B62</f>
        <v>0.10624112215021708</v>
      </c>
      <c r="C104">
        <f>C64*10000/C62</f>
        <v>0.44314120397944395</v>
      </c>
      <c r="D104">
        <f>D64*10000/D62</f>
        <v>0.35822464238100066</v>
      </c>
      <c r="E104">
        <f>E64*10000/E62</f>
        <v>0.9888164401048821</v>
      </c>
      <c r="F104">
        <f>F64*10000/F62</f>
        <v>-0.4299503071525484</v>
      </c>
      <c r="G104">
        <f>AVERAGE(C104:E104)</f>
        <v>0.5967274288217755</v>
      </c>
      <c r="H104">
        <f>STDEV(C104:E104)</f>
        <v>0.34220322936107506</v>
      </c>
      <c r="I104">
        <f>(B104*B4+C104*C4+D104*D4+E104*E4+F104*F4)/SUM(B4:F4)</f>
        <v>0.3886757887500857</v>
      </c>
      <c r="K104">
        <f>(LN(H104)+LN(H124))/2-LN(K114*K115^4)</f>
        <v>-4.346524141160396</v>
      </c>
    </row>
    <row r="105" spans="1:11" ht="12.75">
      <c r="A105" t="s">
        <v>68</v>
      </c>
      <c r="B105">
        <f>B65*10000/B62</f>
        <v>-0.37059730490145</v>
      </c>
      <c r="C105">
        <f>C65*10000/C62</f>
        <v>-1.0003583958347928</v>
      </c>
      <c r="D105">
        <f>D65*10000/D62</f>
        <v>-1.4102133665351415</v>
      </c>
      <c r="E105">
        <f>E65*10000/E62</f>
        <v>-0.8689303096304841</v>
      </c>
      <c r="F105">
        <f>F65*10000/F62</f>
        <v>0.7117823233354987</v>
      </c>
      <c r="G105">
        <f>AVERAGE(C105:E105)</f>
        <v>-1.0931673573334728</v>
      </c>
      <c r="H105">
        <f>STDEV(C105:E105)</f>
        <v>0.2823242186279108</v>
      </c>
      <c r="I105">
        <f>(B105*B4+C105*C4+D105*D4+E105*E4+F105*F4)/SUM(B4:F4)</f>
        <v>-0.7475682509286375</v>
      </c>
      <c r="K105">
        <f>(LN(H105)+LN(H125))/2-LN(K114*K115^5)</f>
        <v>-3.7154878641248095</v>
      </c>
    </row>
    <row r="106" spans="1:11" ht="12.75">
      <c r="A106" t="s">
        <v>69</v>
      </c>
      <c r="B106">
        <f>B66*10000/B62</f>
        <v>5.417895802435877</v>
      </c>
      <c r="C106">
        <f>C66*10000/C62</f>
        <v>5.319650426025695</v>
      </c>
      <c r="D106">
        <f>D66*10000/D62</f>
        <v>4.417535948658183</v>
      </c>
      <c r="E106">
        <f>E66*10000/E62</f>
        <v>4.918084244892784</v>
      </c>
      <c r="F106">
        <f>F66*10000/F62</f>
        <v>14.949815421148374</v>
      </c>
      <c r="G106">
        <f>AVERAGE(C106:E106)</f>
        <v>4.885090206525554</v>
      </c>
      <c r="H106">
        <f>STDEV(C106:E106)</f>
        <v>0.4519613783221343</v>
      </c>
      <c r="I106">
        <f>(B106*B4+C106*C4+D106*D4+E106*E4+F106*F4)/SUM(B4:F4)</f>
        <v>6.3078906391636025</v>
      </c>
      <c r="K106">
        <f>(LN(H106)+LN(H126))/2-LN(K114*K115^6)</f>
        <v>-3.3782664725910587</v>
      </c>
    </row>
    <row r="107" spans="1:11" ht="12.75">
      <c r="A107" t="s">
        <v>70</v>
      </c>
      <c r="B107">
        <f>B67*10000/B62</f>
        <v>-0.3900483026702086</v>
      </c>
      <c r="C107">
        <f>C67*10000/C62</f>
        <v>-0.39266116532997686</v>
      </c>
      <c r="D107">
        <f>D67*10000/D62</f>
        <v>-0.19400040296833918</v>
      </c>
      <c r="E107">
        <f>E67*10000/E62</f>
        <v>-0.25001772479549034</v>
      </c>
      <c r="F107">
        <f>F67*10000/F62</f>
        <v>-0.5350370364647161</v>
      </c>
      <c r="G107">
        <f>AVERAGE(C107:E107)</f>
        <v>-0.27889309769793547</v>
      </c>
      <c r="H107">
        <f>STDEV(C107:E107)</f>
        <v>0.10242980521175558</v>
      </c>
      <c r="I107">
        <f>(B107*B4+C107*C4+D107*D4+E107*E4+F107*F4)/SUM(B4:F4)</f>
        <v>-0.3291866572544936</v>
      </c>
      <c r="K107">
        <f>(LN(H107)+LN(H127))/2-LN(K114*K115^7)</f>
        <v>-4.057183574936598</v>
      </c>
    </row>
    <row r="108" spans="1:9" ht="12.75">
      <c r="A108" t="s">
        <v>71</v>
      </c>
      <c r="B108">
        <f>B68*10000/B62</f>
        <v>0.02288940409641495</v>
      </c>
      <c r="C108">
        <f>C68*10000/C62</f>
        <v>0.06670532003229152</v>
      </c>
      <c r="D108">
        <f>D68*10000/D62</f>
        <v>0.04939033541116901</v>
      </c>
      <c r="E108">
        <f>E68*10000/E62</f>
        <v>0.5354774623077158</v>
      </c>
      <c r="F108">
        <f>F68*10000/F62</f>
        <v>0.020748473059597934</v>
      </c>
      <c r="G108">
        <f>AVERAGE(C108:E108)</f>
        <v>0.2171910392503921</v>
      </c>
      <c r="H108">
        <f>STDEV(C108:E108)</f>
        <v>0.27578005275957984</v>
      </c>
      <c r="I108">
        <f>(B108*B4+C108*C4+D108*D4+E108*E4+F108*F4)/SUM(B4:F4)</f>
        <v>0.16288574032804687</v>
      </c>
    </row>
    <row r="109" spans="1:9" ht="12.75">
      <c r="A109" t="s">
        <v>72</v>
      </c>
      <c r="B109">
        <f>B69*10000/B62</f>
        <v>0.13055886950773826</v>
      </c>
      <c r="C109">
        <f>C69*10000/C62</f>
        <v>0.09791631207105306</v>
      </c>
      <c r="D109">
        <f>D69*10000/D62</f>
        <v>0.16762553312002154</v>
      </c>
      <c r="E109">
        <f>E69*10000/E62</f>
        <v>0.08529368809918596</v>
      </c>
      <c r="F109">
        <f>F69*10000/F62</f>
        <v>0.07628333013345237</v>
      </c>
      <c r="G109">
        <f>AVERAGE(C109:E109)</f>
        <v>0.11694517776342019</v>
      </c>
      <c r="H109">
        <f>STDEV(C109:E109)</f>
        <v>0.044341926810720925</v>
      </c>
      <c r="I109">
        <f>(B109*B4+C109*C4+D109*D4+E109*E4+F109*F4)/SUM(B4:F4)</f>
        <v>0.11347002957462027</v>
      </c>
    </row>
    <row r="110" spans="1:11" ht="12.75">
      <c r="A110" t="s">
        <v>73</v>
      </c>
      <c r="B110">
        <f>B70*10000/B62</f>
        <v>-0.19398772467941158</v>
      </c>
      <c r="C110">
        <f>C70*10000/C62</f>
        <v>0.13663921058214779</v>
      </c>
      <c r="D110">
        <f>D70*10000/D62</f>
        <v>-0.0369709488374338</v>
      </c>
      <c r="E110">
        <f>E70*10000/E62</f>
        <v>0.07003970281488273</v>
      </c>
      <c r="F110">
        <f>F70*10000/F62</f>
        <v>-0.3077920801953218</v>
      </c>
      <c r="G110">
        <f>AVERAGE(C110:E110)</f>
        <v>0.05656932151986557</v>
      </c>
      <c r="H110">
        <f>STDEV(C110:E110)</f>
        <v>0.08758544538105628</v>
      </c>
      <c r="I110">
        <f>(B110*B4+C110*C4+D110*D4+E110*E4+F110*F4)/SUM(B4:F4)</f>
        <v>-0.02829068027750554</v>
      </c>
      <c r="K110">
        <f>EXP(AVERAGE(K103:K107))</f>
        <v>0.02160400638823257</v>
      </c>
    </row>
    <row r="111" spans="1:9" ht="12.75">
      <c r="A111" t="s">
        <v>74</v>
      </c>
      <c r="B111">
        <f>B71*10000/B62</f>
        <v>-0.06943173472880021</v>
      </c>
      <c r="C111">
        <f>C71*10000/C62</f>
        <v>-0.05256603359176236</v>
      </c>
      <c r="D111">
        <f>D71*10000/D62</f>
        <v>-0.06575852796854796</v>
      </c>
      <c r="E111">
        <f>E71*10000/E62</f>
        <v>-0.034304685670896395</v>
      </c>
      <c r="F111">
        <f>F71*10000/F62</f>
        <v>-0.03960574019268076</v>
      </c>
      <c r="G111">
        <f>AVERAGE(C111:E111)</f>
        <v>-0.050876415743735574</v>
      </c>
      <c r="H111">
        <f>STDEV(C111:E111)</f>
        <v>0.015794845842098667</v>
      </c>
      <c r="I111">
        <f>(B111*B4+C111*C4+D111*D4+E111*E4+F111*F4)/SUM(B4:F4)</f>
        <v>-0.05204575532542304</v>
      </c>
    </row>
    <row r="112" spans="1:9" ht="12.75">
      <c r="A112" t="s">
        <v>75</v>
      </c>
      <c r="B112">
        <f>B72*10000/B62</f>
        <v>-0.028161529658822484</v>
      </c>
      <c r="C112">
        <f>C72*10000/C62</f>
        <v>-0.03596286485924723</v>
      </c>
      <c r="D112">
        <f>D72*10000/D62</f>
        <v>-0.017621956630467738</v>
      </c>
      <c r="E112">
        <f>E72*10000/E62</f>
        <v>-0.017406035688907563</v>
      </c>
      <c r="F112">
        <f>F72*10000/F62</f>
        <v>-0.043559150174805265</v>
      </c>
      <c r="G112">
        <f>AVERAGE(C112:E112)</f>
        <v>-0.02366361905954084</v>
      </c>
      <c r="H112">
        <f>STDEV(C112:E112)</f>
        <v>0.010652006425760722</v>
      </c>
      <c r="I112">
        <f>(B112*B4+C112*C4+D112*D4+E112*E4+F112*F4)/SUM(B4:F4)</f>
        <v>-0.02697374637543449</v>
      </c>
    </row>
    <row r="113" spans="1:9" ht="12.75">
      <c r="A113" t="s">
        <v>76</v>
      </c>
      <c r="B113">
        <f>B73*10000/B62</f>
        <v>0.0336257376941554</v>
      </c>
      <c r="C113">
        <f>C73*10000/C62</f>
        <v>0.021302207996906727</v>
      </c>
      <c r="D113">
        <f>D73*10000/D62</f>
        <v>0.0366312605036596</v>
      </c>
      <c r="E113">
        <f>E73*10000/E62</f>
        <v>0.04277335620862046</v>
      </c>
      <c r="F113">
        <f>F73*10000/F62</f>
        <v>0.008332852005500406</v>
      </c>
      <c r="G113">
        <f>AVERAGE(C113:E113)</f>
        <v>0.03356894156972893</v>
      </c>
      <c r="H113">
        <f>STDEV(C113:E113)</f>
        <v>0.011058295498049283</v>
      </c>
      <c r="I113">
        <f>(B113*B4+C113*C4+D113*D4+E113*E4+F113*F4)/SUM(B4:F4)</f>
        <v>0.030201613004782843</v>
      </c>
    </row>
    <row r="114" spans="1:11" ht="12.75">
      <c r="A114" t="s">
        <v>77</v>
      </c>
      <c r="B114">
        <f>B74*10000/B62</f>
        <v>-0.188942783483469</v>
      </c>
      <c r="C114">
        <f>C74*10000/C62</f>
        <v>-0.16145767666485075</v>
      </c>
      <c r="D114">
        <f>D74*10000/D62</f>
        <v>-0.16803477351840607</v>
      </c>
      <c r="E114">
        <f>E74*10000/E62</f>
        <v>-0.15832417575747312</v>
      </c>
      <c r="F114">
        <f>F74*10000/F62</f>
        <v>-0.11455647631506302</v>
      </c>
      <c r="G114">
        <f>AVERAGE(C114:E114)</f>
        <v>-0.16260554198024332</v>
      </c>
      <c r="H114">
        <f>STDEV(C114:E114)</f>
        <v>0.004956018896793238</v>
      </c>
      <c r="I114">
        <f>(B114*B4+C114*C4+D114*D4+E114*E4+F114*F4)/SUM(B4:F4)</f>
        <v>-0.15997891812867435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-0.0036966149797860778</v>
      </c>
      <c r="C115">
        <f>C75*10000/C62</f>
        <v>0.0006877724493438336</v>
      </c>
      <c r="D115">
        <f>D75*10000/D62</f>
        <v>-0.0071315096965255025</v>
      </c>
      <c r="E115">
        <f>E75*10000/E62</f>
        <v>0.00034699276070946424</v>
      </c>
      <c r="F115">
        <f>F75*10000/F62</f>
        <v>-0.010712499341661031</v>
      </c>
      <c r="G115">
        <f>AVERAGE(C115:E115)</f>
        <v>-0.0020322481621574016</v>
      </c>
      <c r="H115">
        <f>STDEV(C115:E115)</f>
        <v>0.0044193759566211405</v>
      </c>
      <c r="I115">
        <f>(B115*B4+C115*C4+D115*D4+E115*E4+F115*F4)/SUM(B4:F4)</f>
        <v>-0.0034329218771069234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29.1643032160507</v>
      </c>
      <c r="C122">
        <f>C82*10000/C62</f>
        <v>8.445213098848821</v>
      </c>
      <c r="D122">
        <f>D82*10000/D62</f>
        <v>-6.945472909280496</v>
      </c>
      <c r="E122">
        <f>E82*10000/E62</f>
        <v>-11.292984778170492</v>
      </c>
      <c r="F122">
        <f>F82*10000/F62</f>
        <v>-13.095598397909162</v>
      </c>
      <c r="G122">
        <f>AVERAGE(C122:E122)</f>
        <v>-3.264414862867389</v>
      </c>
      <c r="H122">
        <f>STDEV(C122:E122)</f>
        <v>10.371198345123357</v>
      </c>
      <c r="I122">
        <f>(B122*B4+C122*C4+D122*D4+E122*E4+F122*F4)/SUM(B4:F4)</f>
        <v>0.09916462629411417</v>
      </c>
    </row>
    <row r="123" spans="1:9" ht="12.75">
      <c r="A123" t="s">
        <v>81</v>
      </c>
      <c r="B123">
        <f>B83*10000/B62</f>
        <v>-2.715623515290248</v>
      </c>
      <c r="C123">
        <f>C83*10000/C62</f>
        <v>1.299088262699874</v>
      </c>
      <c r="D123">
        <f>D83*10000/D62</f>
        <v>-1.4002761110472188</v>
      </c>
      <c r="E123">
        <f>E83*10000/E62</f>
        <v>-0.3611861241267274</v>
      </c>
      <c r="F123">
        <f>F83*10000/F62</f>
        <v>7.597671632179369</v>
      </c>
      <c r="G123">
        <f>AVERAGE(C123:E123)</f>
        <v>-0.15412465749135737</v>
      </c>
      <c r="H123">
        <f>STDEV(C123:E123)</f>
        <v>1.36154245023343</v>
      </c>
      <c r="I123">
        <f>(B123*B4+C123*C4+D123*D4+E123*E4+F123*F4)/SUM(B4:F4)</f>
        <v>0.5131186172779115</v>
      </c>
    </row>
    <row r="124" spans="1:9" ht="12.75">
      <c r="A124" t="s">
        <v>82</v>
      </c>
      <c r="B124">
        <f>B84*10000/B62</f>
        <v>-0.12130488103283005</v>
      </c>
      <c r="C124">
        <f>C84*10000/C62</f>
        <v>2.6808822056242487</v>
      </c>
      <c r="D124">
        <f>D84*10000/D62</f>
        <v>3.194286895855507</v>
      </c>
      <c r="E124">
        <f>E84*10000/E62</f>
        <v>2.5222930459735986</v>
      </c>
      <c r="F124">
        <f>F84*10000/F62</f>
        <v>-0.35565155257246517</v>
      </c>
      <c r="G124">
        <f>AVERAGE(C124:E124)</f>
        <v>2.799154049151118</v>
      </c>
      <c r="H124">
        <f>STDEV(C124:E124)</f>
        <v>0.3512621603563549</v>
      </c>
      <c r="I124">
        <f>(B124*B4+C124*C4+D124*D4+E124*E4+F124*F4)/SUM(B4:F4)</f>
        <v>1.9560182487823248</v>
      </c>
    </row>
    <row r="125" spans="1:9" ht="12.75">
      <c r="A125" t="s">
        <v>83</v>
      </c>
      <c r="B125">
        <f>B85*10000/B62</f>
        <v>-0.8170392311604064</v>
      </c>
      <c r="C125">
        <f>C85*10000/C62</f>
        <v>-0.7231879023456876</v>
      </c>
      <c r="D125">
        <f>D85*10000/D62</f>
        <v>-1.2310336406259574</v>
      </c>
      <c r="E125">
        <f>E85*10000/E62</f>
        <v>-0.31074478189855337</v>
      </c>
      <c r="F125">
        <f>F85*10000/F62</f>
        <v>-0.5063040502184553</v>
      </c>
      <c r="G125">
        <f>AVERAGE(C125:E125)</f>
        <v>-0.7549887749567329</v>
      </c>
      <c r="H125">
        <f>STDEV(C125:E125)</f>
        <v>0.46096785950710795</v>
      </c>
      <c r="I125">
        <f>(B125*B4+C125*C4+D125*D4+E125*E4+F125*F4)/SUM(B4:F4)</f>
        <v>-0.7306811520181858</v>
      </c>
    </row>
    <row r="126" spans="1:9" ht="12.75">
      <c r="A126" t="s">
        <v>84</v>
      </c>
      <c r="B126">
        <f>B86*10000/B62</f>
        <v>0.9917102681727371</v>
      </c>
      <c r="C126">
        <f>C86*10000/C62</f>
        <v>1.134455061044316</v>
      </c>
      <c r="D126">
        <f>D86*10000/D62</f>
        <v>1.0787251159397178</v>
      </c>
      <c r="E126">
        <f>E86*10000/E62</f>
        <v>0.8104587866718747</v>
      </c>
      <c r="F126">
        <f>F86*10000/F62</f>
        <v>2.021228479890463</v>
      </c>
      <c r="G126">
        <f>AVERAGE(C126:E126)</f>
        <v>1.0078796545519697</v>
      </c>
      <c r="H126">
        <f>STDEV(C126:E126)</f>
        <v>0.17322732463799517</v>
      </c>
      <c r="I126">
        <f>(B126*B4+C126*C4+D126*D4+E126*E4+F126*F4)/SUM(B4:F4)</f>
        <v>1.14106710924197</v>
      </c>
    </row>
    <row r="127" spans="1:9" ht="12.75">
      <c r="A127" t="s">
        <v>85</v>
      </c>
      <c r="B127">
        <f>B87*10000/B62</f>
        <v>0.19966506103567055</v>
      </c>
      <c r="C127">
        <f>C87*10000/C62</f>
        <v>0.33202270454353</v>
      </c>
      <c r="D127">
        <f>D87*10000/D62</f>
        <v>0.4164153454586157</v>
      </c>
      <c r="E127">
        <f>E87*10000/E62</f>
        <v>0.2997211561414946</v>
      </c>
      <c r="F127">
        <f>F87*10000/F62</f>
        <v>-0.09510340218620812</v>
      </c>
      <c r="G127">
        <f>AVERAGE(C127:E127)</f>
        <v>0.3493864020478801</v>
      </c>
      <c r="H127">
        <f>STDEV(C127:E127)</f>
        <v>0.06025368825525958</v>
      </c>
      <c r="I127">
        <f>(B127*B4+C127*C4+D127*D4+E127*E4+F127*F4)/SUM(B4:F4)</f>
        <v>0.26834940527838946</v>
      </c>
    </row>
    <row r="128" spans="1:9" ht="12.75">
      <c r="A128" t="s">
        <v>86</v>
      </c>
      <c r="B128">
        <f>B88*10000/B62</f>
        <v>0.22780237684301832</v>
      </c>
      <c r="C128">
        <f>C88*10000/C62</f>
        <v>0.4046354442861003</v>
      </c>
      <c r="D128">
        <f>D88*10000/D62</f>
        <v>0.053690993504502016</v>
      </c>
      <c r="E128">
        <f>E88*10000/E62</f>
        <v>0.25333658399822034</v>
      </c>
      <c r="F128">
        <f>F88*10000/F62</f>
        <v>0.2791886099894533</v>
      </c>
      <c r="G128">
        <f>AVERAGE(C128:E128)</f>
        <v>0.2372210072629409</v>
      </c>
      <c r="H128">
        <f>STDEV(C128:E128)</f>
        <v>0.17602637797708737</v>
      </c>
      <c r="I128">
        <f>(B128*B4+C128*C4+D128*D4+E128*E4+F128*F4)/SUM(B4:F4)</f>
        <v>0.2414853777533378</v>
      </c>
    </row>
    <row r="129" spans="1:9" ht="12.75">
      <c r="A129" t="s">
        <v>87</v>
      </c>
      <c r="B129">
        <f>B89*10000/B62</f>
        <v>-0.03034805620513332</v>
      </c>
      <c r="C129">
        <f>C89*10000/C62</f>
        <v>-0.0777278462920905</v>
      </c>
      <c r="D129">
        <f>D89*10000/D62</f>
        <v>-0.3618053003277955</v>
      </c>
      <c r="E129">
        <f>E89*10000/E62</f>
        <v>-0.15874241623845284</v>
      </c>
      <c r="F129">
        <f>F89*10000/F62</f>
        <v>-0.05355618397028667</v>
      </c>
      <c r="G129">
        <f>AVERAGE(C129:E129)</f>
        <v>-0.19942518761944628</v>
      </c>
      <c r="H129">
        <f>STDEV(C129:E129)</f>
        <v>0.14634314431595574</v>
      </c>
      <c r="I129">
        <f>(B129*B4+C129*C4+D129*D4+E129*E4+F129*F4)/SUM(B4:F4)</f>
        <v>-0.155523143601517</v>
      </c>
    </row>
    <row r="130" spans="1:9" ht="12.75">
      <c r="A130" t="s">
        <v>88</v>
      </c>
      <c r="B130">
        <f>B90*10000/B62</f>
        <v>0.006922233961860696</v>
      </c>
      <c r="C130">
        <f>C90*10000/C62</f>
        <v>-0.2400168210770984</v>
      </c>
      <c r="D130">
        <f>D90*10000/D62</f>
        <v>-0.18700643946336767</v>
      </c>
      <c r="E130">
        <f>E90*10000/E62</f>
        <v>-0.10264262770509097</v>
      </c>
      <c r="F130">
        <f>F90*10000/F62</f>
        <v>0.19630491778679515</v>
      </c>
      <c r="G130">
        <f>AVERAGE(C130:E130)</f>
        <v>-0.17655529608185236</v>
      </c>
      <c r="H130">
        <f>STDEV(C130:E130)</f>
        <v>0.06928085629983338</v>
      </c>
      <c r="I130">
        <f>(B130*B4+C130*C4+D130*D4+E130*E4+F130*F4)/SUM(B4:F4)</f>
        <v>-0.10023326343851892</v>
      </c>
    </row>
    <row r="131" spans="1:9" ht="12.75">
      <c r="A131" t="s">
        <v>89</v>
      </c>
      <c r="B131">
        <f>B91*10000/B62</f>
        <v>-0.005173281260363625</v>
      </c>
      <c r="C131">
        <f>C91*10000/C62</f>
        <v>-0.05376879765099025</v>
      </c>
      <c r="D131">
        <f>D91*10000/D62</f>
        <v>-0.07471275346968194</v>
      </c>
      <c r="E131">
        <f>E91*10000/E62</f>
        <v>-0.03760853461394797</v>
      </c>
      <c r="F131">
        <f>F91*10000/F62</f>
        <v>-0.044624554895857926</v>
      </c>
      <c r="G131">
        <f>AVERAGE(C131:E131)</f>
        <v>-0.05536336191154006</v>
      </c>
      <c r="H131">
        <f>STDEV(C131:E131)</f>
        <v>0.01860343357042772</v>
      </c>
      <c r="I131">
        <f>(B131*B4+C131*C4+D131*D4+E131*E4+F131*F4)/SUM(B4:F4)</f>
        <v>-0.04668777838284459</v>
      </c>
    </row>
    <row r="132" spans="1:9" ht="12.75">
      <c r="A132" t="s">
        <v>90</v>
      </c>
      <c r="B132">
        <f>B92*10000/B62</f>
        <v>0.03796296630246795</v>
      </c>
      <c r="C132">
        <f>C92*10000/C62</f>
        <v>0.02531068796958518</v>
      </c>
      <c r="D132">
        <f>D92*10000/D62</f>
        <v>0.0001042871943777871</v>
      </c>
      <c r="E132">
        <f>E92*10000/E62</f>
        <v>0.06634308140984971</v>
      </c>
      <c r="F132">
        <f>F92*10000/F62</f>
        <v>0.057819228188977445</v>
      </c>
      <c r="G132">
        <f>AVERAGE(C132:E132)</f>
        <v>0.030586018857937557</v>
      </c>
      <c r="H132">
        <f>STDEV(C132:E132)</f>
        <v>0.033433012155145596</v>
      </c>
      <c r="I132">
        <f>(B132*B4+C132*C4+D132*D4+E132*E4+F132*F4)/SUM(B4:F4)</f>
        <v>0.03529153402454146</v>
      </c>
    </row>
    <row r="133" spans="1:9" ht="12.75">
      <c r="A133" t="s">
        <v>91</v>
      </c>
      <c r="B133">
        <f>B93*10000/B62</f>
        <v>0.08046870851817463</v>
      </c>
      <c r="C133">
        <f>C93*10000/C62</f>
        <v>0.06668954243035737</v>
      </c>
      <c r="D133">
        <f>D93*10000/D62</f>
        <v>0.0639659917434884</v>
      </c>
      <c r="E133">
        <f>E93*10000/E62</f>
        <v>0.04987518120059135</v>
      </c>
      <c r="F133">
        <f>F93*10000/F62</f>
        <v>0.01542999064697597</v>
      </c>
      <c r="G133">
        <f>AVERAGE(C133:E133)</f>
        <v>0.060176905124812365</v>
      </c>
      <c r="H133">
        <f>STDEV(C133:E133)</f>
        <v>0.009024886090369114</v>
      </c>
      <c r="I133">
        <f>(B133*B4+C133*C4+D133*D4+E133*E4+F133*F4)/SUM(B4:F4)</f>
        <v>0.057120363466475546</v>
      </c>
    </row>
    <row r="134" spans="1:9" ht="12.75">
      <c r="A134" t="s">
        <v>92</v>
      </c>
      <c r="B134">
        <f>B94*10000/B62</f>
        <v>0.0027729343830121536</v>
      </c>
      <c r="C134">
        <f>C94*10000/C62</f>
        <v>-0.015171747814777928</v>
      </c>
      <c r="D134">
        <f>D94*10000/D62</f>
        <v>-0.017108758633276426</v>
      </c>
      <c r="E134">
        <f>E94*10000/E62</f>
        <v>-0.002307841739567472</v>
      </c>
      <c r="F134">
        <f>F94*10000/F62</f>
        <v>-0.02168570996126977</v>
      </c>
      <c r="G134">
        <f>AVERAGE(C134:E134)</f>
        <v>-0.011529449395873944</v>
      </c>
      <c r="H134">
        <f>STDEV(C134:E134)</f>
        <v>0.008044659007868672</v>
      </c>
      <c r="I134">
        <f>(B134*B4+C134*C4+D134*D4+E134*E4+F134*F4)/SUM(B4:F4)</f>
        <v>-0.010824868226269536</v>
      </c>
    </row>
    <row r="135" spans="1:9" ht="12.75">
      <c r="A135" t="s">
        <v>93</v>
      </c>
      <c r="B135">
        <f>B95*10000/B62</f>
        <v>-0.005376719608145416</v>
      </c>
      <c r="C135">
        <f>C95*10000/C62</f>
        <v>-0.003657990730579806</v>
      </c>
      <c r="D135">
        <f>D95*10000/D62</f>
        <v>-0.012900964023985457</v>
      </c>
      <c r="E135">
        <f>E95*10000/E62</f>
        <v>-0.0028031782982901473</v>
      </c>
      <c r="F135">
        <f>F95*10000/F62</f>
        <v>0.007356034488774358</v>
      </c>
      <c r="G135">
        <f>AVERAGE(C135:E135)</f>
        <v>-0.006454044350951802</v>
      </c>
      <c r="H135">
        <f>STDEV(C135:E135)</f>
        <v>0.005599531768506231</v>
      </c>
      <c r="I135">
        <f>(B135*B4+C135*C4+D135*D4+E135*E4+F135*F4)/SUM(B4:F4)</f>
        <v>-0.00445169797076054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2004-02-11T06:49:26Z</cp:lastPrinted>
  <dcterms:created xsi:type="dcterms:W3CDTF">2004-02-11T06:48:30Z</dcterms:created>
  <dcterms:modified xsi:type="dcterms:W3CDTF">2004-02-11T10:55:16Z</dcterms:modified>
  <cp:category/>
  <cp:version/>
  <cp:contentType/>
  <cp:contentStatus/>
</cp:coreProperties>
</file>