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<sst xmlns="http://schemas.openxmlformats.org/spreadsheetml/2006/main" count="202" uniqueCount="97">
  <si>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11/02/2004       09:18:42</t>
  </si>
  <si>
    <t>LISSNER</t>
  </si>
  <si>
    <t>HCMQAP180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</si>
  <si>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</si>
  <si>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</si>
  <si>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</si>
  <si>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</si>
  <si>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</si>
  <si>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</si>
  <si>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</si>
  <si>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</si>
  <si>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</si>
  <si>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</si>
  <si>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</si>
  <si>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</si>
  <si>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</si>
  <si>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</si>
  <si>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</si>
  <si>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</si>
  <si>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</si>
  <si>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</si>
  <si>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</si>
  <si>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</si>
  <si>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</si>
  <si>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</si>
  <si>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</si>
  <si>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</si>
  <si>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</si>
  <si>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</si>
  <si>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</si>
  <si>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</si>
  <si>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</si>
  <si>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</si>
  <si>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</si>
  <si>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</si>
  <si>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</si>
  <si>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</si>
  <si>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</si>
  <si>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</si>
  <si>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</si>
  <si>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</si>
  <si>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a13*!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</si>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</sst>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6984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44</xdr:row>
      <xdr:rowOff>28575</xdr:rowOff>
    </xdr:from>
    <xdr:to>
      <xdr:col>6</xdr:col>
      <xdr:colOff>447675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352425" y="6819900"/>
        <a:ext cx="51625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0">
      <selection activeCell="A54" sqref="A54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-0.002251</v>
      </c>
      <c r="C4" s="13">
        <v>-0.003758</v>
      </c>
      <c r="D4" s="13">
        <v>-0.003757</v>
      </c>
      <c r="E4" s="13">
        <v>-0.003757</v>
      </c>
      <c r="F4" s="24">
        <v>-0.002092</v>
      </c>
      <c r="G4" s="34">
        <v>-0.011709</v>
      </c>
    </row>
    <row r="5" spans="1:7" ht="12.75" thickBot="1">
      <c r="A5" s="44" t="s">
        <v>13</v>
      </c>
      <c r="B5" s="45">
        <v>2.913459</v>
      </c>
      <c r="C5" s="46">
        <v>-0.484675</v>
      </c>
      <c r="D5" s="46">
        <v>-0.773805</v>
      </c>
      <c r="E5" s="46">
        <v>0.120997</v>
      </c>
      <c r="F5" s="47">
        <v>-0.997423</v>
      </c>
      <c r="G5" s="48">
        <v>3.901896</v>
      </c>
    </row>
    <row r="6" spans="1:7" ht="12.75" thickTop="1">
      <c r="A6" s="6" t="s">
        <v>14</v>
      </c>
      <c r="B6" s="39">
        <v>114.1636</v>
      </c>
      <c r="C6" s="40">
        <v>-54.55374</v>
      </c>
      <c r="D6" s="40">
        <v>61.43388</v>
      </c>
      <c r="E6" s="40">
        <v>-93.71803</v>
      </c>
      <c r="F6" s="41">
        <v>33.05997</v>
      </c>
      <c r="G6" s="42">
        <v>-0.006226118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1.246306</v>
      </c>
      <c r="C8" s="14">
        <v>1.567034</v>
      </c>
      <c r="D8" s="14">
        <v>0.3423672</v>
      </c>
      <c r="E8" s="14">
        <v>0.2997515</v>
      </c>
      <c r="F8" s="25">
        <v>0.1666617</v>
      </c>
      <c r="G8" s="35">
        <v>0.7336854</v>
      </c>
    </row>
    <row r="9" spans="1:7" ht="12">
      <c r="A9" s="20" t="s">
        <v>17</v>
      </c>
      <c r="B9" s="29">
        <v>-0.1599882</v>
      </c>
      <c r="C9" s="14">
        <v>-0.4004222</v>
      </c>
      <c r="D9" s="14">
        <v>0.1340881</v>
      </c>
      <c r="E9" s="14">
        <v>0.1703334</v>
      </c>
      <c r="F9" s="25">
        <v>-0.6522359</v>
      </c>
      <c r="G9" s="35">
        <v>-0.1335816</v>
      </c>
    </row>
    <row r="10" spans="1:7" ht="12">
      <c r="A10" s="20" t="s">
        <v>18</v>
      </c>
      <c r="B10" s="29">
        <v>-0.4943715</v>
      </c>
      <c r="C10" s="14">
        <v>-0.6417261</v>
      </c>
      <c r="D10" s="14">
        <v>0.1084766</v>
      </c>
      <c r="E10" s="14">
        <v>-0.2430854</v>
      </c>
      <c r="F10" s="25">
        <v>-0.4924516</v>
      </c>
      <c r="G10" s="35">
        <v>-0.3240476</v>
      </c>
    </row>
    <row r="11" spans="1:7" ht="12">
      <c r="A11" s="21" t="s">
        <v>19</v>
      </c>
      <c r="B11" s="31">
        <v>5.142589</v>
      </c>
      <c r="C11" s="16">
        <v>4.855714</v>
      </c>
      <c r="D11" s="16">
        <v>4.80967</v>
      </c>
      <c r="E11" s="16">
        <v>5.09769</v>
      </c>
      <c r="F11" s="27">
        <v>15.83875</v>
      </c>
      <c r="G11" s="37">
        <v>6.415748</v>
      </c>
    </row>
    <row r="12" spans="1:7" ht="12">
      <c r="A12" s="20" t="s">
        <v>20</v>
      </c>
      <c r="B12" s="29">
        <v>-0.06532826</v>
      </c>
      <c r="C12" s="14">
        <v>0.1119458</v>
      </c>
      <c r="D12" s="14">
        <v>-0.1139978</v>
      </c>
      <c r="E12" s="14">
        <v>-0.2528378</v>
      </c>
      <c r="F12" s="25">
        <v>-0.2432533</v>
      </c>
      <c r="G12" s="35">
        <v>-0.1033222</v>
      </c>
    </row>
    <row r="13" spans="1:7" ht="12">
      <c r="A13" s="20" t="s">
        <v>21</v>
      </c>
      <c r="B13" s="29">
        <v>-0.1053649</v>
      </c>
      <c r="C13" s="14">
        <v>-0.05707337</v>
      </c>
      <c r="D13" s="14">
        <v>0.03642531</v>
      </c>
      <c r="E13" s="14">
        <v>0.01904716</v>
      </c>
      <c r="F13" s="25">
        <v>0.04377097</v>
      </c>
      <c r="G13" s="35">
        <v>-0.00972304</v>
      </c>
    </row>
    <row r="14" spans="1:7" ht="12">
      <c r="A14" s="20" t="s">
        <v>22</v>
      </c>
      <c r="B14" s="29">
        <v>-0.05666255</v>
      </c>
      <c r="C14" s="14">
        <v>-0.0328536</v>
      </c>
      <c r="D14" s="14">
        <v>0.03845331</v>
      </c>
      <c r="E14" s="14">
        <v>0.03381677</v>
      </c>
      <c r="F14" s="25">
        <v>-0.005537797</v>
      </c>
      <c r="G14" s="35">
        <v>0.0005745243</v>
      </c>
    </row>
    <row r="15" spans="1:7" ht="12">
      <c r="A15" s="21" t="s">
        <v>23</v>
      </c>
      <c r="B15" s="31">
        <v>-0.3682018</v>
      </c>
      <c r="C15" s="16">
        <v>-0.1196735</v>
      </c>
      <c r="D15" s="16">
        <v>-0.1323954</v>
      </c>
      <c r="E15" s="16">
        <v>-0.1062288</v>
      </c>
      <c r="F15" s="27">
        <v>-0.4071425</v>
      </c>
      <c r="G15" s="37">
        <v>-0.1938331</v>
      </c>
    </row>
    <row r="16" spans="1:7" ht="12">
      <c r="A16" s="20" t="s">
        <v>24</v>
      </c>
      <c r="B16" s="29">
        <v>-0.009219295</v>
      </c>
      <c r="C16" s="14">
        <v>0.01658084</v>
      </c>
      <c r="D16" s="14">
        <v>-0.03470849</v>
      </c>
      <c r="E16" s="14">
        <v>-0.01536961</v>
      </c>
      <c r="F16" s="25">
        <v>-0.0450858</v>
      </c>
      <c r="G16" s="35">
        <v>-0.01542695</v>
      </c>
    </row>
    <row r="17" spans="1:7" ht="12">
      <c r="A17" s="20" t="s">
        <v>25</v>
      </c>
      <c r="B17" s="29">
        <v>-0.01226857</v>
      </c>
      <c r="C17" s="14">
        <v>-0.02518626</v>
      </c>
      <c r="D17" s="14">
        <v>-0.006123313</v>
      </c>
      <c r="E17" s="14">
        <v>-0.01242655</v>
      </c>
      <c r="F17" s="25">
        <v>-0.03643596</v>
      </c>
      <c r="G17" s="35">
        <v>-0.01717927</v>
      </c>
    </row>
    <row r="18" spans="1:7" ht="12">
      <c r="A18" s="20" t="s">
        <v>26</v>
      </c>
      <c r="B18" s="29">
        <v>-0.02411216</v>
      </c>
      <c r="C18" s="14">
        <v>0.01283702</v>
      </c>
      <c r="D18" s="14">
        <v>-0.008349117</v>
      </c>
      <c r="E18" s="14">
        <v>0.027518</v>
      </c>
      <c r="F18" s="25">
        <v>-0.02901706</v>
      </c>
      <c r="G18" s="35">
        <v>0.0003503556</v>
      </c>
    </row>
    <row r="19" spans="1:7" ht="12">
      <c r="A19" s="21" t="s">
        <v>27</v>
      </c>
      <c r="B19" s="31">
        <v>-0.1939372</v>
      </c>
      <c r="C19" s="16">
        <v>-0.176766</v>
      </c>
      <c r="D19" s="16">
        <v>-0.1751868</v>
      </c>
      <c r="E19" s="16">
        <v>-0.1792176</v>
      </c>
      <c r="F19" s="27">
        <v>-0.1346611</v>
      </c>
      <c r="G19" s="37">
        <v>-0.1738101</v>
      </c>
    </row>
    <row r="20" spans="1:7" ht="12.75" thickBot="1">
      <c r="A20" s="44" t="s">
        <v>28</v>
      </c>
      <c r="B20" s="45">
        <v>0.004027616</v>
      </c>
      <c r="C20" s="46">
        <v>0.004039061</v>
      </c>
      <c r="D20" s="46">
        <v>-0.0007339547</v>
      </c>
      <c r="E20" s="46">
        <v>-0.0007591298</v>
      </c>
      <c r="F20" s="47">
        <v>-0.005209211</v>
      </c>
      <c r="G20" s="48">
        <v>0.0004952173</v>
      </c>
    </row>
    <row r="21" spans="1:7" ht="12.75" thickTop="1">
      <c r="A21" s="6" t="s">
        <v>29</v>
      </c>
      <c r="B21" s="39">
        <v>178.1735</v>
      </c>
      <c r="C21" s="40">
        <v>89.77684</v>
      </c>
      <c r="D21" s="40">
        <v>-238.8694</v>
      </c>
      <c r="E21" s="40">
        <v>-1.976473</v>
      </c>
      <c r="F21" s="41">
        <v>79.56086</v>
      </c>
      <c r="G21" s="43">
        <v>0.002104998</v>
      </c>
    </row>
    <row r="22" spans="1:7" ht="12">
      <c r="A22" s="20" t="s">
        <v>30</v>
      </c>
      <c r="B22" s="29">
        <v>58.26983</v>
      </c>
      <c r="C22" s="14">
        <v>-9.693512</v>
      </c>
      <c r="D22" s="14">
        <v>-15.47611</v>
      </c>
      <c r="E22" s="14">
        <v>2.419946</v>
      </c>
      <c r="F22" s="25">
        <v>-19.94849</v>
      </c>
      <c r="G22" s="36">
        <v>0</v>
      </c>
    </row>
    <row r="23" spans="1:7" ht="12">
      <c r="A23" s="20" t="s">
        <v>31</v>
      </c>
      <c r="B23" s="29">
        <v>0.7279121</v>
      </c>
      <c r="C23" s="14">
        <v>0.7513977</v>
      </c>
      <c r="D23" s="14">
        <v>0.04149144</v>
      </c>
      <c r="E23" s="14">
        <v>1.339091</v>
      </c>
      <c r="F23" s="25">
        <v>10.56732</v>
      </c>
      <c r="G23" s="35">
        <v>2.03372</v>
      </c>
    </row>
    <row r="24" spans="1:7" ht="12">
      <c r="A24" s="20" t="s">
        <v>32</v>
      </c>
      <c r="B24" s="29">
        <v>1.494121</v>
      </c>
      <c r="C24" s="14">
        <v>-0.581491</v>
      </c>
      <c r="D24" s="14">
        <v>-1.07844</v>
      </c>
      <c r="E24" s="14">
        <v>-1.043247</v>
      </c>
      <c r="F24" s="25">
        <v>1.626895</v>
      </c>
      <c r="G24" s="35">
        <v>-0.2170257</v>
      </c>
    </row>
    <row r="25" spans="1:7" ht="12">
      <c r="A25" s="20" t="s">
        <v>33</v>
      </c>
      <c r="B25" s="29">
        <v>0.7037766</v>
      </c>
      <c r="C25" s="14">
        <v>0.489518</v>
      </c>
      <c r="D25" s="14">
        <v>-0.5115138</v>
      </c>
      <c r="E25" s="14">
        <v>0.7593485</v>
      </c>
      <c r="F25" s="25">
        <v>0.2479693</v>
      </c>
      <c r="G25" s="35">
        <v>0.3121275</v>
      </c>
    </row>
    <row r="26" spans="1:7" ht="12">
      <c r="A26" s="21" t="s">
        <v>34</v>
      </c>
      <c r="B26" s="31">
        <v>0.7819739</v>
      </c>
      <c r="C26" s="16">
        <v>0.08816122</v>
      </c>
      <c r="D26" s="16">
        <v>0.0006636829</v>
      </c>
      <c r="E26" s="16">
        <v>-0.2364447</v>
      </c>
      <c r="F26" s="27">
        <v>0.6339255</v>
      </c>
      <c r="G26" s="37">
        <v>0.1616716</v>
      </c>
    </row>
    <row r="27" spans="1:7" ht="12">
      <c r="A27" s="20" t="s">
        <v>35</v>
      </c>
      <c r="B27" s="29">
        <v>-0.001586048</v>
      </c>
      <c r="C27" s="14">
        <v>0.01858814</v>
      </c>
      <c r="D27" s="14">
        <v>-0.17801</v>
      </c>
      <c r="E27" s="14">
        <v>0.2144366</v>
      </c>
      <c r="F27" s="25">
        <v>0.526325</v>
      </c>
      <c r="G27" s="35">
        <v>0.08353254</v>
      </c>
    </row>
    <row r="28" spans="1:7" ht="12">
      <c r="A28" s="20" t="s">
        <v>36</v>
      </c>
      <c r="B28" s="29">
        <v>0.1672981</v>
      </c>
      <c r="C28" s="14">
        <v>-0.1187618</v>
      </c>
      <c r="D28" s="14">
        <v>-0.208641</v>
      </c>
      <c r="E28" s="14">
        <v>-0.1238796</v>
      </c>
      <c r="F28" s="25">
        <v>-0.05334474</v>
      </c>
      <c r="G28" s="35">
        <v>-0.09161199</v>
      </c>
    </row>
    <row r="29" spans="1:7" ht="12">
      <c r="A29" s="20" t="s">
        <v>37</v>
      </c>
      <c r="B29" s="29">
        <v>-0.1020103</v>
      </c>
      <c r="C29" s="14">
        <v>0.01089764</v>
      </c>
      <c r="D29" s="14">
        <v>0.07975482</v>
      </c>
      <c r="E29" s="14">
        <v>0.07551535</v>
      </c>
      <c r="F29" s="25">
        <v>0.03767877</v>
      </c>
      <c r="G29" s="35">
        <v>0.03032195</v>
      </c>
    </row>
    <row r="30" spans="1:7" ht="12">
      <c r="A30" s="21" t="s">
        <v>38</v>
      </c>
      <c r="B30" s="31">
        <v>0.1289425</v>
      </c>
      <c r="C30" s="16">
        <v>0.07834128</v>
      </c>
      <c r="D30" s="16">
        <v>0.1016143</v>
      </c>
      <c r="E30" s="16">
        <v>0.05073201</v>
      </c>
      <c r="F30" s="27">
        <v>0.1821466</v>
      </c>
      <c r="G30" s="37">
        <v>0.09852615</v>
      </c>
    </row>
    <row r="31" spans="1:7" ht="12">
      <c r="A31" s="20" t="s">
        <v>39</v>
      </c>
      <c r="B31" s="29">
        <v>-0.001003745</v>
      </c>
      <c r="C31" s="14">
        <v>0.02204236</v>
      </c>
      <c r="D31" s="14">
        <v>0.001217377</v>
      </c>
      <c r="E31" s="14">
        <v>0.003962047</v>
      </c>
      <c r="F31" s="25">
        <v>0.04028888</v>
      </c>
      <c r="G31" s="35">
        <v>0.01180602</v>
      </c>
    </row>
    <row r="32" spans="1:7" ht="12">
      <c r="A32" s="20" t="s">
        <v>40</v>
      </c>
      <c r="B32" s="29">
        <v>0.006358606</v>
      </c>
      <c r="C32" s="14">
        <v>-0.04245159</v>
      </c>
      <c r="D32" s="14">
        <v>-0.03873239</v>
      </c>
      <c r="E32" s="14">
        <v>-0.03629117</v>
      </c>
      <c r="F32" s="25">
        <v>-0.02513724</v>
      </c>
      <c r="G32" s="35">
        <v>-0.03071521</v>
      </c>
    </row>
    <row r="33" spans="1:7" ht="12">
      <c r="A33" s="20" t="s">
        <v>41</v>
      </c>
      <c r="B33" s="50">
        <v>0.04375457</v>
      </c>
      <c r="C33" s="51">
        <v>0.06216853</v>
      </c>
      <c r="D33" s="51">
        <v>0.1381871</v>
      </c>
      <c r="E33" s="51">
        <v>0.08546825</v>
      </c>
      <c r="F33" s="52">
        <v>0.0456779</v>
      </c>
      <c r="G33" s="49">
        <v>0.08120072</v>
      </c>
    </row>
    <row r="34" spans="1:7" ht="12">
      <c r="A34" s="21" t="s">
        <v>42</v>
      </c>
      <c r="B34" s="31">
        <v>0.000693344</v>
      </c>
      <c r="C34" s="16">
        <v>0.009536689</v>
      </c>
      <c r="D34" s="16">
        <v>0.006388442</v>
      </c>
      <c r="E34" s="16">
        <v>0.000102128</v>
      </c>
      <c r="F34" s="27">
        <v>-0.02626899</v>
      </c>
      <c r="G34" s="37">
        <v>0.0004679588</v>
      </c>
    </row>
    <row r="35" spans="1:7" ht="12.75" thickBot="1">
      <c r="A35" s="22" t="s">
        <v>43</v>
      </c>
      <c r="B35" s="32">
        <v>-0.002218941</v>
      </c>
      <c r="C35" s="17">
        <v>-0.004091157</v>
      </c>
      <c r="D35" s="17">
        <v>-0.001422231</v>
      </c>
      <c r="E35" s="17">
        <v>-0.002023713</v>
      </c>
      <c r="F35" s="28">
        <v>0.00557792</v>
      </c>
      <c r="G35" s="38">
        <v>-0.001386281</v>
      </c>
    </row>
    <row r="36" spans="1:7" ht="12">
      <c r="A36" s="4" t="s">
        <v>44</v>
      </c>
      <c r="B36" s="3">
        <v>20.73975</v>
      </c>
      <c r="C36" s="3">
        <v>20.73669</v>
      </c>
      <c r="D36" s="3">
        <v>20.73669</v>
      </c>
      <c r="E36" s="3">
        <v>20.7428</v>
      </c>
      <c r="F36" s="3">
        <v>20.7489</v>
      </c>
      <c r="G36" s="3"/>
    </row>
    <row r="37" spans="1:6" ht="12">
      <c r="A37" s="4" t="s">
        <v>45</v>
      </c>
      <c r="B37" s="2">
        <v>-0.1302083</v>
      </c>
      <c r="C37" s="2">
        <v>-0.05544027</v>
      </c>
      <c r="D37" s="2">
        <v>-0.02543132</v>
      </c>
      <c r="E37" s="2">
        <v>-0.006612142</v>
      </c>
      <c r="F37" s="2">
        <v>0.006103516</v>
      </c>
    </row>
    <row r="38" spans="1:7" ht="12">
      <c r="A38" s="4" t="s">
        <v>52</v>
      </c>
      <c r="B38" s="2">
        <v>-0.0001958365</v>
      </c>
      <c r="C38" s="2">
        <v>9.288921E-05</v>
      </c>
      <c r="D38" s="2">
        <v>-0.0001050658</v>
      </c>
      <c r="E38" s="2">
        <v>0.0001593215</v>
      </c>
      <c r="F38" s="2">
        <v>-5.593192E-05</v>
      </c>
      <c r="G38" s="2">
        <v>-5.806692E-05</v>
      </c>
    </row>
    <row r="39" spans="1:7" ht="12.75" thickBot="1">
      <c r="A39" s="4" t="s">
        <v>53</v>
      </c>
      <c r="B39" s="2">
        <v>-0.0003017539</v>
      </c>
      <c r="C39" s="2">
        <v>-0.0001525306</v>
      </c>
      <c r="D39" s="2">
        <v>0.0004059153</v>
      </c>
      <c r="E39" s="2">
        <v>0</v>
      </c>
      <c r="F39" s="2">
        <v>-0.000135365</v>
      </c>
      <c r="G39" s="2">
        <v>0.0008119544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3.116628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0.002251</v>
      </c>
      <c r="C4">
        <v>0.003758</v>
      </c>
      <c r="D4">
        <v>0.003757</v>
      </c>
      <c r="E4">
        <v>0.003757</v>
      </c>
      <c r="F4">
        <v>0.002092</v>
      </c>
      <c r="G4">
        <v>0.011709</v>
      </c>
    </row>
    <row r="5" spans="1:7" ht="12.75">
      <c r="A5" t="s">
        <v>13</v>
      </c>
      <c r="B5">
        <v>2.913459</v>
      </c>
      <c r="C5">
        <v>-0.484675</v>
      </c>
      <c r="D5">
        <v>-0.773805</v>
      </c>
      <c r="E5">
        <v>0.120997</v>
      </c>
      <c r="F5">
        <v>-0.997423</v>
      </c>
      <c r="G5">
        <v>3.901896</v>
      </c>
    </row>
    <row r="6" spans="1:7" ht="12.75">
      <c r="A6" t="s">
        <v>14</v>
      </c>
      <c r="B6" s="53">
        <v>114.1636</v>
      </c>
      <c r="C6" s="53">
        <v>-54.55374</v>
      </c>
      <c r="D6" s="53">
        <v>61.43388</v>
      </c>
      <c r="E6" s="53">
        <v>-93.71803</v>
      </c>
      <c r="F6" s="53">
        <v>33.05997</v>
      </c>
      <c r="G6" s="53">
        <v>-0.006226118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1.246306</v>
      </c>
      <c r="C8" s="53">
        <v>1.567034</v>
      </c>
      <c r="D8" s="53">
        <v>0.3423672</v>
      </c>
      <c r="E8" s="53">
        <v>0.2997515</v>
      </c>
      <c r="F8" s="53">
        <v>0.1666617</v>
      </c>
      <c r="G8" s="53">
        <v>0.7336854</v>
      </c>
    </row>
    <row r="9" spans="1:7" ht="12.75">
      <c r="A9" t="s">
        <v>17</v>
      </c>
      <c r="B9" s="53">
        <v>-0.1599882</v>
      </c>
      <c r="C9" s="53">
        <v>-0.4004222</v>
      </c>
      <c r="D9" s="53">
        <v>0.1340881</v>
      </c>
      <c r="E9" s="53">
        <v>0.1703334</v>
      </c>
      <c r="F9" s="53">
        <v>-0.6522359</v>
      </c>
      <c r="G9" s="53">
        <v>-0.1335816</v>
      </c>
    </row>
    <row r="10" spans="1:7" ht="12.75">
      <c r="A10" t="s">
        <v>18</v>
      </c>
      <c r="B10" s="53">
        <v>-0.4943715</v>
      </c>
      <c r="C10" s="53">
        <v>-0.6417261</v>
      </c>
      <c r="D10" s="53">
        <v>0.1084766</v>
      </c>
      <c r="E10" s="53">
        <v>-0.2430854</v>
      </c>
      <c r="F10" s="53">
        <v>-0.4924516</v>
      </c>
      <c r="G10" s="53">
        <v>-0.3240476</v>
      </c>
    </row>
    <row r="11" spans="1:7" ht="12.75">
      <c r="A11" t="s">
        <v>19</v>
      </c>
      <c r="B11" s="53">
        <v>5.142589</v>
      </c>
      <c r="C11" s="53">
        <v>4.855714</v>
      </c>
      <c r="D11" s="53">
        <v>4.80967</v>
      </c>
      <c r="E11" s="53">
        <v>5.09769</v>
      </c>
      <c r="F11" s="53">
        <v>15.83875</v>
      </c>
      <c r="G11" s="53">
        <v>6.415748</v>
      </c>
    </row>
    <row r="12" spans="1:7" ht="12.75">
      <c r="A12" t="s">
        <v>20</v>
      </c>
      <c r="B12" s="53">
        <v>-0.06532826</v>
      </c>
      <c r="C12" s="53">
        <v>0.1119458</v>
      </c>
      <c r="D12" s="53">
        <v>-0.1139978</v>
      </c>
      <c r="E12" s="53">
        <v>-0.2528378</v>
      </c>
      <c r="F12" s="53">
        <v>-0.2432533</v>
      </c>
      <c r="G12" s="53">
        <v>-0.1033222</v>
      </c>
    </row>
    <row r="13" spans="1:7" ht="12.75">
      <c r="A13" t="s">
        <v>21</v>
      </c>
      <c r="B13" s="53">
        <v>-0.1053649</v>
      </c>
      <c r="C13" s="53">
        <v>-0.05707337</v>
      </c>
      <c r="D13" s="53">
        <v>0.03642531</v>
      </c>
      <c r="E13" s="53">
        <v>0.01904716</v>
      </c>
      <c r="F13" s="53">
        <v>0.04377097</v>
      </c>
      <c r="G13" s="53">
        <v>-0.00972304</v>
      </c>
    </row>
    <row r="14" spans="1:7" ht="12.75">
      <c r="A14" t="s">
        <v>22</v>
      </c>
      <c r="B14" s="53">
        <v>-0.05666255</v>
      </c>
      <c r="C14" s="53">
        <v>-0.0328536</v>
      </c>
      <c r="D14" s="53">
        <v>0.03845331</v>
      </c>
      <c r="E14" s="53">
        <v>0.03381677</v>
      </c>
      <c r="F14" s="53">
        <v>-0.005537797</v>
      </c>
      <c r="G14" s="53">
        <v>0.0005745243</v>
      </c>
    </row>
    <row r="15" spans="1:7" ht="12.75">
      <c r="A15" t="s">
        <v>23</v>
      </c>
      <c r="B15" s="53">
        <v>-0.3682018</v>
      </c>
      <c r="C15" s="53">
        <v>-0.1196735</v>
      </c>
      <c r="D15" s="53">
        <v>-0.1323954</v>
      </c>
      <c r="E15" s="53">
        <v>-0.1062288</v>
      </c>
      <c r="F15" s="53">
        <v>-0.4071425</v>
      </c>
      <c r="G15" s="53">
        <v>-0.1938331</v>
      </c>
    </row>
    <row r="16" spans="1:7" ht="12.75">
      <c r="A16" t="s">
        <v>24</v>
      </c>
      <c r="B16" s="53">
        <v>-0.009219295</v>
      </c>
      <c r="C16" s="53">
        <v>0.01658084</v>
      </c>
      <c r="D16" s="53">
        <v>-0.03470849</v>
      </c>
      <c r="E16" s="53">
        <v>-0.01536961</v>
      </c>
      <c r="F16" s="53">
        <v>-0.0450858</v>
      </c>
      <c r="G16" s="53">
        <v>-0.01542695</v>
      </c>
    </row>
    <row r="17" spans="1:7" ht="12.75">
      <c r="A17" t="s">
        <v>25</v>
      </c>
      <c r="B17" s="53">
        <v>-0.01226857</v>
      </c>
      <c r="C17" s="53">
        <v>-0.02518626</v>
      </c>
      <c r="D17" s="53">
        <v>-0.006123313</v>
      </c>
      <c r="E17" s="53">
        <v>-0.01242655</v>
      </c>
      <c r="F17" s="53">
        <v>-0.03643596</v>
      </c>
      <c r="G17" s="53">
        <v>-0.01717927</v>
      </c>
    </row>
    <row r="18" spans="1:7" ht="12.75">
      <c r="A18" t="s">
        <v>26</v>
      </c>
      <c r="B18" s="53">
        <v>-0.02411216</v>
      </c>
      <c r="C18" s="53">
        <v>0.01283702</v>
      </c>
      <c r="D18" s="53">
        <v>-0.008349117</v>
      </c>
      <c r="E18" s="53">
        <v>0.027518</v>
      </c>
      <c r="F18" s="53">
        <v>-0.02901706</v>
      </c>
      <c r="G18" s="53">
        <v>0.0003503556</v>
      </c>
    </row>
    <row r="19" spans="1:7" ht="12.75">
      <c r="A19" t="s">
        <v>27</v>
      </c>
      <c r="B19" s="53">
        <v>-0.1939372</v>
      </c>
      <c r="C19" s="53">
        <v>-0.176766</v>
      </c>
      <c r="D19" s="53">
        <v>-0.1751868</v>
      </c>
      <c r="E19" s="53">
        <v>-0.1792176</v>
      </c>
      <c r="F19" s="53">
        <v>-0.1346611</v>
      </c>
      <c r="G19" s="53">
        <v>-0.1738101</v>
      </c>
    </row>
    <row r="20" spans="1:7" ht="12.75">
      <c r="A20" t="s">
        <v>28</v>
      </c>
      <c r="B20" s="53">
        <v>0.004027616</v>
      </c>
      <c r="C20" s="53">
        <v>0.004039061</v>
      </c>
      <c r="D20" s="53">
        <v>-0.0007339547</v>
      </c>
      <c r="E20" s="53">
        <v>-0.0007591298</v>
      </c>
      <c r="F20" s="53">
        <v>-0.005209211</v>
      </c>
      <c r="G20" s="53">
        <v>0.0004952173</v>
      </c>
    </row>
    <row r="21" spans="1:7" ht="12.75">
      <c r="A21" t="s">
        <v>29</v>
      </c>
      <c r="B21" s="53">
        <v>178.1735</v>
      </c>
      <c r="C21" s="53">
        <v>89.77684</v>
      </c>
      <c r="D21" s="53">
        <v>-238.8694</v>
      </c>
      <c r="E21" s="53">
        <v>-1.976473</v>
      </c>
      <c r="F21" s="53">
        <v>79.56086</v>
      </c>
      <c r="G21" s="53">
        <v>0.002104998</v>
      </c>
    </row>
    <row r="22" spans="1:7" ht="12.75">
      <c r="A22" t="s">
        <v>30</v>
      </c>
      <c r="B22" s="53">
        <v>58.26983</v>
      </c>
      <c r="C22" s="53">
        <v>-9.693512</v>
      </c>
      <c r="D22" s="53">
        <v>-15.47611</v>
      </c>
      <c r="E22" s="53">
        <v>2.419946</v>
      </c>
      <c r="F22" s="53">
        <v>-19.94849</v>
      </c>
      <c r="G22" s="53">
        <v>0</v>
      </c>
    </row>
    <row r="23" spans="1:7" ht="12.75">
      <c r="A23" t="s">
        <v>31</v>
      </c>
      <c r="B23" s="53">
        <v>0.7279121</v>
      </c>
      <c r="C23" s="53">
        <v>0.7513977</v>
      </c>
      <c r="D23" s="53">
        <v>0.04149144</v>
      </c>
      <c r="E23" s="53">
        <v>1.339091</v>
      </c>
      <c r="F23" s="53">
        <v>10.56732</v>
      </c>
      <c r="G23" s="53">
        <v>2.03372</v>
      </c>
    </row>
    <row r="24" spans="1:7" ht="12.75">
      <c r="A24" t="s">
        <v>32</v>
      </c>
      <c r="B24" s="53">
        <v>1.494121</v>
      </c>
      <c r="C24" s="53">
        <v>-0.581491</v>
      </c>
      <c r="D24" s="53">
        <v>-1.07844</v>
      </c>
      <c r="E24" s="53">
        <v>-1.043247</v>
      </c>
      <c r="F24" s="53">
        <v>1.626895</v>
      </c>
      <c r="G24" s="53">
        <v>-0.2170257</v>
      </c>
    </row>
    <row r="25" spans="1:7" ht="12.75">
      <c r="A25" t="s">
        <v>33</v>
      </c>
      <c r="B25" s="53">
        <v>0.7037766</v>
      </c>
      <c r="C25" s="53">
        <v>0.489518</v>
      </c>
      <c r="D25" s="53">
        <v>-0.5115138</v>
      </c>
      <c r="E25" s="53">
        <v>0.7593485</v>
      </c>
      <c r="F25" s="53">
        <v>0.2479693</v>
      </c>
      <c r="G25" s="53">
        <v>0.3121275</v>
      </c>
    </row>
    <row r="26" spans="1:7" ht="12.75">
      <c r="A26" t="s">
        <v>34</v>
      </c>
      <c r="B26" s="53">
        <v>0.7819739</v>
      </c>
      <c r="C26" s="53">
        <v>0.08816122</v>
      </c>
      <c r="D26" s="53">
        <v>0.0006636829</v>
      </c>
      <c r="E26" s="53">
        <v>-0.2364447</v>
      </c>
      <c r="F26" s="53">
        <v>0.6339255</v>
      </c>
      <c r="G26" s="53">
        <v>0.1616716</v>
      </c>
    </row>
    <row r="27" spans="1:7" ht="12.75">
      <c r="A27" t="s">
        <v>35</v>
      </c>
      <c r="B27" s="53">
        <v>-0.001586048</v>
      </c>
      <c r="C27" s="53">
        <v>0.01858814</v>
      </c>
      <c r="D27" s="53">
        <v>-0.17801</v>
      </c>
      <c r="E27" s="53">
        <v>0.2144366</v>
      </c>
      <c r="F27" s="53">
        <v>0.526325</v>
      </c>
      <c r="G27" s="53">
        <v>0.08353254</v>
      </c>
    </row>
    <row r="28" spans="1:7" ht="12.75">
      <c r="A28" t="s">
        <v>36</v>
      </c>
      <c r="B28" s="53">
        <v>0.1672981</v>
      </c>
      <c r="C28" s="53">
        <v>-0.1187618</v>
      </c>
      <c r="D28" s="53">
        <v>-0.208641</v>
      </c>
      <c r="E28" s="53">
        <v>-0.1238796</v>
      </c>
      <c r="F28" s="53">
        <v>-0.05334474</v>
      </c>
      <c r="G28" s="53">
        <v>-0.09161199</v>
      </c>
    </row>
    <row r="29" spans="1:7" ht="12.75">
      <c r="A29" t="s">
        <v>37</v>
      </c>
      <c r="B29" s="53">
        <v>-0.1020103</v>
      </c>
      <c r="C29" s="53">
        <v>0.01089764</v>
      </c>
      <c r="D29" s="53">
        <v>0.07975482</v>
      </c>
      <c r="E29" s="53">
        <v>0.07551535</v>
      </c>
      <c r="F29" s="53">
        <v>0.03767877</v>
      </c>
      <c r="G29" s="53">
        <v>0.03032195</v>
      </c>
    </row>
    <row r="30" spans="1:7" ht="12.75">
      <c r="A30" t="s">
        <v>38</v>
      </c>
      <c r="B30" s="53">
        <v>0.1289425</v>
      </c>
      <c r="C30" s="53">
        <v>0.07834128</v>
      </c>
      <c r="D30" s="53">
        <v>0.1016143</v>
      </c>
      <c r="E30" s="53">
        <v>0.05073201</v>
      </c>
      <c r="F30" s="53">
        <v>0.1821466</v>
      </c>
      <c r="G30" s="53">
        <v>0.09852615</v>
      </c>
    </row>
    <row r="31" spans="1:7" ht="12.75">
      <c r="A31" t="s">
        <v>39</v>
      </c>
      <c r="B31" s="53">
        <v>-0.001003745</v>
      </c>
      <c r="C31" s="53">
        <v>0.02204236</v>
      </c>
      <c r="D31" s="53">
        <v>0.001217377</v>
      </c>
      <c r="E31" s="53">
        <v>0.003962047</v>
      </c>
      <c r="F31" s="53">
        <v>0.04028888</v>
      </c>
      <c r="G31" s="53">
        <v>0.01180602</v>
      </c>
    </row>
    <row r="32" spans="1:7" ht="12.75">
      <c r="A32" t="s">
        <v>40</v>
      </c>
      <c r="B32" s="53">
        <v>0.006358606</v>
      </c>
      <c r="C32" s="53">
        <v>-0.04245159</v>
      </c>
      <c r="D32" s="53">
        <v>-0.03873239</v>
      </c>
      <c r="E32" s="53">
        <v>-0.03629117</v>
      </c>
      <c r="F32" s="53">
        <v>-0.02513724</v>
      </c>
      <c r="G32" s="53">
        <v>-0.03071521</v>
      </c>
    </row>
    <row r="33" spans="1:7" ht="12.75">
      <c r="A33" t="s">
        <v>41</v>
      </c>
      <c r="B33" s="53">
        <v>0.04375457</v>
      </c>
      <c r="C33" s="53">
        <v>0.06216853</v>
      </c>
      <c r="D33" s="53">
        <v>0.1381871</v>
      </c>
      <c r="E33" s="53">
        <v>0.08546825</v>
      </c>
      <c r="F33" s="53">
        <v>0.0456779</v>
      </c>
      <c r="G33" s="53">
        <v>0.08120072</v>
      </c>
    </row>
    <row r="34" spans="1:7" ht="12.75">
      <c r="A34" t="s">
        <v>42</v>
      </c>
      <c r="B34" s="53">
        <v>0.000693344</v>
      </c>
      <c r="C34" s="53">
        <v>0.009536689</v>
      </c>
      <c r="D34" s="53">
        <v>0.006388442</v>
      </c>
      <c r="E34" s="53">
        <v>0.000102128</v>
      </c>
      <c r="F34" s="53">
        <v>-0.02626899</v>
      </c>
      <c r="G34" s="53">
        <v>0.0004679588</v>
      </c>
    </row>
    <row r="35" spans="1:7" ht="12.75">
      <c r="A35" t="s">
        <v>43</v>
      </c>
      <c r="B35" s="53">
        <v>-0.002218941</v>
      </c>
      <c r="C35" s="53">
        <v>-0.004091157</v>
      </c>
      <c r="D35" s="53">
        <v>-0.001422231</v>
      </c>
      <c r="E35" s="53">
        <v>-0.002023713</v>
      </c>
      <c r="F35" s="53">
        <v>0.00557792</v>
      </c>
      <c r="G35" s="53">
        <v>-0.001386281</v>
      </c>
    </row>
    <row r="36" spans="1:6" ht="12.75">
      <c r="A36" t="s">
        <v>44</v>
      </c>
      <c r="B36" s="53">
        <v>20.73975</v>
      </c>
      <c r="C36" s="53">
        <v>20.73669</v>
      </c>
      <c r="D36" s="53">
        <v>20.73669</v>
      </c>
      <c r="E36" s="53">
        <v>20.7428</v>
      </c>
      <c r="F36" s="53">
        <v>20.7489</v>
      </c>
    </row>
    <row r="37" spans="1:6" ht="12.75">
      <c r="A37" t="s">
        <v>45</v>
      </c>
      <c r="B37" s="53">
        <v>-0.1302083</v>
      </c>
      <c r="C37" s="53">
        <v>-0.05544027</v>
      </c>
      <c r="D37" s="53">
        <v>-0.02543132</v>
      </c>
      <c r="E37" s="53">
        <v>-0.006612142</v>
      </c>
      <c r="F37" s="53">
        <v>0.006103516</v>
      </c>
    </row>
    <row r="38" spans="1:7" ht="12.75">
      <c r="A38" t="s">
        <v>54</v>
      </c>
      <c r="B38" s="53">
        <v>-0.0001958365</v>
      </c>
      <c r="C38" s="53">
        <v>9.288921E-05</v>
      </c>
      <c r="D38" s="53">
        <v>-0.0001050658</v>
      </c>
      <c r="E38" s="53">
        <v>0.0001593215</v>
      </c>
      <c r="F38" s="53">
        <v>-5.593192E-05</v>
      </c>
      <c r="G38" s="53">
        <v>-5.806692E-05</v>
      </c>
    </row>
    <row r="39" spans="1:7" ht="12.75">
      <c r="A39" t="s">
        <v>55</v>
      </c>
      <c r="B39" s="53">
        <v>-0.0003017539</v>
      </c>
      <c r="C39" s="53">
        <v>-0.0001525306</v>
      </c>
      <c r="D39" s="53">
        <v>0.0004059153</v>
      </c>
      <c r="E39" s="53">
        <v>0</v>
      </c>
      <c r="F39" s="53">
        <v>-0.000135365</v>
      </c>
      <c r="G39" s="53">
        <v>0.0008119544</v>
      </c>
    </row>
    <row r="40" spans="2:5" ht="12.75">
      <c r="B40" t="s">
        <v>46</v>
      </c>
      <c r="C40">
        <v>-0.003757</v>
      </c>
      <c r="D40" t="s">
        <v>47</v>
      </c>
      <c r="E40">
        <v>3.116628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-0.0001958364343468471</v>
      </c>
      <c r="C50">
        <f>-0.017/(C7*C7+C22*C22)*(C21*C22+C6*C7)</f>
        <v>9.288921370631333E-05</v>
      </c>
      <c r="D50">
        <f>-0.017/(D7*D7+D22*D22)*(D21*D22+D6*D7)</f>
        <v>-0.00010506579510564017</v>
      </c>
      <c r="E50">
        <f>-0.017/(E7*E7+E22*E22)*(E21*E22+E6*E7)</f>
        <v>0.0001593214547727629</v>
      </c>
      <c r="F50">
        <f>-0.017/(F7*F7+F22*F22)*(F21*F22+F6*F7)</f>
        <v>-5.593191618985519E-05</v>
      </c>
      <c r="G50">
        <f>(B50*B$4+C50*C$4+D50*D$4+E50*E$4+F50*F$4)/SUM(B$4:F$4)</f>
        <v>-3.151587515993797E-07</v>
      </c>
    </row>
    <row r="51" spans="1:7" ht="12.75">
      <c r="A51" t="s">
        <v>58</v>
      </c>
      <c r="B51">
        <f>-0.017/(B7*B7+B22*B22)*(B21*B7-B6*B22)</f>
        <v>-0.0003017538144262803</v>
      </c>
      <c r="C51">
        <f>-0.017/(C7*C7+C22*C22)*(C21*C7-C6*C22)</f>
        <v>-0.00015253058572922676</v>
      </c>
      <c r="D51">
        <f>-0.017/(D7*D7+D22*D22)*(D21*D7-D6*D22)</f>
        <v>0.0004059153790197707</v>
      </c>
      <c r="E51">
        <f>-0.017/(E7*E7+E22*E22)*(E21*E7-E6*E22)</f>
        <v>3.321449168280847E-06</v>
      </c>
      <c r="F51">
        <f>-0.017/(F7*F7+F22*F22)*(F21*F7-F6*F22)</f>
        <v>-0.00013536503772707944</v>
      </c>
      <c r="G51">
        <f>(B51*B$4+C51*C$4+D51*D$4+E51*E$4+F51*F$4)/SUM(B$4:F$4)</f>
        <v>1.1920122532617609E-07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9999.997126838776</v>
      </c>
      <c r="C62">
        <f>C7+(2/0.017)*(C8*C50-C23*C51)</f>
        <v>10000.030608433814</v>
      </c>
      <c r="D62">
        <f>D7+(2/0.017)*(D8*D50-D23*D51)</f>
        <v>9999.993786694626</v>
      </c>
      <c r="E62">
        <f>E7+(2/0.017)*(E8*E50-E23*E51)</f>
        <v>10000.005095190867</v>
      </c>
      <c r="F62">
        <f>F7+(2/0.017)*(F8*F50-F23*F51)</f>
        <v>10000.167191054381</v>
      </c>
    </row>
    <row r="63" spans="1:6" ht="12.75">
      <c r="A63" t="s">
        <v>66</v>
      </c>
      <c r="B63">
        <f>B8+(3/0.017)*(B9*B50-B24*B51)</f>
        <v>1.3313980405158785</v>
      </c>
      <c r="C63">
        <f>C8+(3/0.017)*(C9*C50-C24*C51)</f>
        <v>1.5448181059762072</v>
      </c>
      <c r="D63">
        <f>D8+(3/0.017)*(D9*D50-D24*D51)</f>
        <v>0.41713201914871356</v>
      </c>
      <c r="E63">
        <f>E8+(3/0.017)*(E9*E50-E24*E51)</f>
        <v>0.30515200417026805</v>
      </c>
      <c r="F63">
        <f>F8+(3/0.017)*(F9*F50-F24*F51)</f>
        <v>0.21196267177902559</v>
      </c>
    </row>
    <row r="64" spans="1:6" ht="12.75">
      <c r="A64" t="s">
        <v>67</v>
      </c>
      <c r="B64">
        <f>B9+(4/0.017)*(B10*B50-B25*B51)</f>
        <v>-0.08723920579843275</v>
      </c>
      <c r="C64">
        <f>C9+(4/0.017)*(C10*C50-C25*C51)</f>
        <v>-0.3968793683714869</v>
      </c>
      <c r="D64">
        <f>D9+(4/0.017)*(D10*D50-D25*D51)</f>
        <v>0.18026083829917333</v>
      </c>
      <c r="E64">
        <f>E9+(4/0.017)*(E10*E50-E25*E51)</f>
        <v>0.16062731599864016</v>
      </c>
      <c r="F64">
        <f>F9+(4/0.017)*(F10*F50-F25*F51)</f>
        <v>-0.6378570446427253</v>
      </c>
    </row>
    <row r="65" spans="1:6" ht="12.75">
      <c r="A65" t="s">
        <v>68</v>
      </c>
      <c r="B65">
        <f>B10+(5/0.017)*(B11*B50-B26*B51)</f>
        <v>-0.7211781723425069</v>
      </c>
      <c r="C65">
        <f>C10+(5/0.017)*(C11*C50-C26*C51)</f>
        <v>-0.5051111770682527</v>
      </c>
      <c r="D65">
        <f>D10+(5/0.017)*(D11*D50-D26*D51)</f>
        <v>-0.04022963583577846</v>
      </c>
      <c r="E65">
        <f>E10+(5/0.017)*(E11*E50-E26*E51)</f>
        <v>-0.003980480637433781</v>
      </c>
      <c r="F65">
        <f>F10+(5/0.017)*(F11*F50-F26*F51)</f>
        <v>-0.7277693318612974</v>
      </c>
    </row>
    <row r="66" spans="1:6" ht="12.75">
      <c r="A66" t="s">
        <v>69</v>
      </c>
      <c r="B66">
        <f>B11+(6/0.017)*(B12*B50-B27*B51)</f>
        <v>5.146935490870572</v>
      </c>
      <c r="C66">
        <f>C11+(6/0.017)*(C12*C50-C27*C51)</f>
        <v>4.860384759019367</v>
      </c>
      <c r="D66">
        <f>D11+(6/0.017)*(D12*D50-D27*D51)</f>
        <v>4.83939974098233</v>
      </c>
      <c r="E66">
        <f>E11+(6/0.017)*(E12*E50-E27*E51)</f>
        <v>5.083221273040848</v>
      </c>
      <c r="F66">
        <f>F11+(6/0.017)*(F12*F50-F27*F51)</f>
        <v>15.868697632942427</v>
      </c>
    </row>
    <row r="67" spans="1:6" ht="12.75">
      <c r="A67" t="s">
        <v>70</v>
      </c>
      <c r="B67">
        <f>B12+(7/0.017)*(B13*B50-B28*B51)</f>
        <v>-0.036044737470701776</v>
      </c>
      <c r="C67">
        <f>C12+(7/0.017)*(C13*C50-C28*C51)</f>
        <v>0.1023037910791831</v>
      </c>
      <c r="D67">
        <f>D12+(7/0.017)*(D13*D50-D28*D51)</f>
        <v>-0.0807010497024346</v>
      </c>
      <c r="E67">
        <f>E12+(7/0.017)*(E13*E50-E28*E51)</f>
        <v>-0.2514188254562273</v>
      </c>
      <c r="F67">
        <f>F12+(7/0.017)*(F13*F50-F28*F51)</f>
        <v>-0.24723473816338878</v>
      </c>
    </row>
    <row r="68" spans="1:6" ht="12.75">
      <c r="A68" t="s">
        <v>71</v>
      </c>
      <c r="B68">
        <f>B13+(8/0.017)*(B14*B50-B29*B51)</f>
        <v>-0.11462862018012669</v>
      </c>
      <c r="C68">
        <f>C13+(8/0.017)*(C14*C50-C29*C51)</f>
        <v>-0.05772726254548493</v>
      </c>
      <c r="D68">
        <f>D13+(8/0.017)*(D14*D50-D29*D51)</f>
        <v>0.019289387374801296</v>
      </c>
      <c r="E68">
        <f>E13+(8/0.017)*(E14*E50-E29*E51)</f>
        <v>0.021464532515607523</v>
      </c>
      <c r="F68">
        <f>F13+(8/0.017)*(F14*F50-F29*F51)</f>
        <v>0.04631691245658371</v>
      </c>
    </row>
    <row r="69" spans="1:6" ht="12.75">
      <c r="A69" t="s">
        <v>72</v>
      </c>
      <c r="B69">
        <f>B14+(9/0.017)*(B15*B50-B30*B51)</f>
        <v>0.002110742331692013</v>
      </c>
      <c r="C69">
        <f>C14+(9/0.017)*(C15*C50-C30*C51)</f>
        <v>-0.03241256611304389</v>
      </c>
      <c r="D69">
        <f>D14+(9/0.017)*(D15*D50-D30*D51)</f>
        <v>0.023981003402294424</v>
      </c>
      <c r="E69">
        <f>E14+(9/0.017)*(E15*E50-E30*E51)</f>
        <v>0.0247675184279611</v>
      </c>
      <c r="F69">
        <f>F14+(9/0.017)*(F15*F50-F30*F51)</f>
        <v>0.019571430889040363</v>
      </c>
    </row>
    <row r="70" spans="1:6" ht="12.75">
      <c r="A70" t="s">
        <v>73</v>
      </c>
      <c r="B70">
        <f>B15+(10/0.017)*(B16*B50-B31*B51)</f>
        <v>-0.3673179235426292</v>
      </c>
      <c r="C70">
        <f>C15+(10/0.017)*(C16*C50-C31*C51)</f>
        <v>-0.11678978513420903</v>
      </c>
      <c r="D70">
        <f>D15+(10/0.017)*(D16*D50-D31*D51)</f>
        <v>-0.1305409746750581</v>
      </c>
      <c r="E70">
        <f>E15+(10/0.017)*(E16*E50-E31*E51)</f>
        <v>-0.10767695786011931</v>
      </c>
      <c r="F70">
        <f>F15+(10/0.017)*(F16*F50-F31*F51)</f>
        <v>-0.4024510641481563</v>
      </c>
    </row>
    <row r="71" spans="1:6" ht="12.75">
      <c r="A71" t="s">
        <v>74</v>
      </c>
      <c r="B71">
        <f>B16+(11/0.017)*(B17*B50-B32*B51)</f>
        <v>-0.006423116599943893</v>
      </c>
      <c r="C71">
        <f>C16+(11/0.017)*(C17*C50-C32*C51)</f>
        <v>0.010877212027656628</v>
      </c>
      <c r="D71">
        <f>D16+(11/0.017)*(D17*D50-D32*D51)</f>
        <v>-0.02411909831303588</v>
      </c>
      <c r="E71">
        <f>E16+(11/0.017)*(E17*E50-E32*E51)</f>
        <v>-0.01657267142478438</v>
      </c>
      <c r="F71">
        <f>F16+(11/0.017)*(F17*F50-F32*F51)</f>
        <v>-0.0459688867164303</v>
      </c>
    </row>
    <row r="72" spans="1:6" ht="12.75">
      <c r="A72" t="s">
        <v>75</v>
      </c>
      <c r="B72">
        <f>B17+(12/0.017)*(B18*B50-B33*B51)</f>
        <v>0.00038447553050519924</v>
      </c>
      <c r="C72">
        <f>C17+(12/0.017)*(C18*C50-C33*C51)</f>
        <v>-0.017650949654853722</v>
      </c>
      <c r="D72">
        <f>D17+(12/0.017)*(D18*D50-D33*D51)</f>
        <v>-0.04509865120431149</v>
      </c>
      <c r="E72">
        <f>E17+(12/0.017)*(E18*E50-E33*E51)</f>
        <v>-0.009532199874428257</v>
      </c>
      <c r="F72">
        <f>F17+(12/0.017)*(F18*F50-F33*F51)</f>
        <v>-0.030925722053089584</v>
      </c>
    </row>
    <row r="73" spans="1:6" ht="12.75">
      <c r="A73" t="s">
        <v>76</v>
      </c>
      <c r="B73">
        <f>B18+(13/0.017)*(B19*B50-B34*B51)</f>
        <v>0.005091337418527769</v>
      </c>
      <c r="C73">
        <f>C18+(13/0.017)*(C19*C50-C34*C51)</f>
        <v>0.0013931827128238101</v>
      </c>
      <c r="D73">
        <f>D18+(13/0.017)*(D19*D50-D34*D51)</f>
        <v>0.0037431569127694235</v>
      </c>
      <c r="E73">
        <f>E18+(13/0.017)*(E19*E50-E34*E51)</f>
        <v>0.0056829339084724095</v>
      </c>
      <c r="F73">
        <f>F18+(13/0.017)*(F19*F50-F34*F51)</f>
        <v>-0.025976627236540668</v>
      </c>
    </row>
    <row r="74" spans="1:6" ht="12.75">
      <c r="A74" t="s">
        <v>77</v>
      </c>
      <c r="B74">
        <f>B19+(14/0.017)*(B20*B50-B35*B51)</f>
        <v>-0.19513817589054896</v>
      </c>
      <c r="C74">
        <f>C19+(14/0.017)*(C20*C50-C35*C51)</f>
        <v>-0.17697092818962692</v>
      </c>
      <c r="D74">
        <f>D19+(14/0.017)*(D20*D50-D35*D51)</f>
        <v>-0.1746478667309624</v>
      </c>
      <c r="E74">
        <f>E19+(14/0.017)*(E20*E50-E35*E51)</f>
        <v>-0.17931166682701843</v>
      </c>
      <c r="F74">
        <f>F19+(14/0.017)*(F20*F50-F35*F51)</f>
        <v>-0.13379934523174808</v>
      </c>
    </row>
    <row r="75" spans="1:6" ht="12.75">
      <c r="A75" t="s">
        <v>78</v>
      </c>
      <c r="B75" s="53">
        <f>B20</f>
        <v>0.004027616</v>
      </c>
      <c r="C75" s="53">
        <f>C20</f>
        <v>0.004039061</v>
      </c>
      <c r="D75" s="53">
        <f>D20</f>
        <v>-0.0007339547</v>
      </c>
      <c r="E75" s="53">
        <f>E20</f>
        <v>-0.0007591298</v>
      </c>
      <c r="F75" s="53">
        <f>F20</f>
        <v>-0.005209211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58.2088147882795</v>
      </c>
      <c r="C82">
        <f>C22+(2/0.017)*(C8*C51+C23*C50)</f>
        <v>-9.713420690863986</v>
      </c>
      <c r="D82">
        <f>D22+(2/0.017)*(D8*D51+D23*D50)</f>
        <v>-15.460273202280206</v>
      </c>
      <c r="E82">
        <f>E22+(2/0.017)*(E8*E51+E23*E50)</f>
        <v>2.445162651242762</v>
      </c>
      <c r="F82">
        <f>F22+(2/0.017)*(F8*F51+F23*F50)</f>
        <v>-20.020679485164653</v>
      </c>
    </row>
    <row r="83" spans="1:6" ht="12.75">
      <c r="A83" t="s">
        <v>81</v>
      </c>
      <c r="B83">
        <f>B23+(3/0.017)*(B9*B51+B24*B50)</f>
        <v>0.6847956977336086</v>
      </c>
      <c r="C83">
        <f>C23+(3/0.017)*(C9*C51+C24*C50)</f>
        <v>0.7526440042831213</v>
      </c>
      <c r="D83">
        <f>D23+(3/0.017)*(D9*D51+D24*D50)</f>
        <v>0.07109183611892955</v>
      </c>
      <c r="E83">
        <f>E23+(3/0.017)*(E9*E51+E24*E50)</f>
        <v>1.30985937482396</v>
      </c>
      <c r="F83">
        <f>F23+(3/0.017)*(F9*F51+F24*F50)</f>
        <v>10.56684257336837</v>
      </c>
    </row>
    <row r="84" spans="1:6" ht="12.75">
      <c r="A84" t="s">
        <v>82</v>
      </c>
      <c r="B84">
        <f>B24+(4/0.017)*(B10*B51+B25*B50)</f>
        <v>1.4967923849289164</v>
      </c>
      <c r="C84">
        <f>C24+(4/0.017)*(C10*C51+C25*C50)</f>
        <v>-0.5477606941115719</v>
      </c>
      <c r="D84">
        <f>D24+(4/0.017)*(D10*D51+D25*D50)</f>
        <v>-1.0554341354568746</v>
      </c>
      <c r="E84">
        <f>E24+(4/0.017)*(E10*E51+E25*E50)</f>
        <v>-1.0149709736706203</v>
      </c>
      <c r="F84">
        <f>F24+(4/0.017)*(F10*F51+F25*F50)</f>
        <v>1.6393164897194126</v>
      </c>
    </row>
    <row r="85" spans="1:6" ht="12.75">
      <c r="A85" t="s">
        <v>83</v>
      </c>
      <c r="B85">
        <f>B25+(5/0.017)*(B11*B51+B26*B50)</f>
        <v>0.2023251802632563</v>
      </c>
      <c r="C85">
        <f>C25+(5/0.017)*(C11*C51+C26*C50)</f>
        <v>0.2740898605445832</v>
      </c>
      <c r="D85">
        <f>D25+(5/0.017)*(D11*D51+D26*D50)</f>
        <v>0.06267716783483357</v>
      </c>
      <c r="E85">
        <f>E25+(5/0.017)*(E11*E51+E26*E50)</f>
        <v>0.7532487954803953</v>
      </c>
      <c r="F85">
        <f>F25+(5/0.017)*(F11*F51+F26*F50)</f>
        <v>-0.39305118801070343</v>
      </c>
    </row>
    <row r="86" spans="1:6" ht="12.75">
      <c r="A86" t="s">
        <v>84</v>
      </c>
      <c r="B86">
        <f>B26+(6/0.017)*(B12*B51+B27*B50)</f>
        <v>0.7890410732811252</v>
      </c>
      <c r="C86">
        <f>C26+(6/0.017)*(C12*C51+C27*C50)</f>
        <v>0.08274409503468329</v>
      </c>
      <c r="D86">
        <f>D26+(6/0.017)*(D12*D51+D27*D50)</f>
        <v>-0.00906715169094059</v>
      </c>
      <c r="E86">
        <f>E26+(6/0.017)*(E12*E51+E27*E50)</f>
        <v>-0.22468308947011587</v>
      </c>
      <c r="F86">
        <f>F26+(6/0.017)*(F12*F51+F27*F50)</f>
        <v>0.6351571328269804</v>
      </c>
    </row>
    <row r="87" spans="1:6" ht="12.75">
      <c r="A87" t="s">
        <v>85</v>
      </c>
      <c r="B87">
        <f>B27+(7/0.017)*(B13*B51+B28*B50)</f>
        <v>-0.0019849668392653385</v>
      </c>
      <c r="C87">
        <f>C27+(7/0.017)*(C13*C51+C28*C50)</f>
        <v>0.017630270020415357</v>
      </c>
      <c r="D87">
        <f>D27+(7/0.017)*(D13*D51+D28*D50)</f>
        <v>-0.16289550691185944</v>
      </c>
      <c r="E87">
        <f>E27+(7/0.017)*(E13*E51+E28*E50)</f>
        <v>0.20633578250561796</v>
      </c>
      <c r="F87">
        <f>F27+(7/0.017)*(F13*F51+F28*F50)</f>
        <v>0.5251138412735378</v>
      </c>
    </row>
    <row r="88" spans="1:6" ht="12.75">
      <c r="A88" t="s">
        <v>86</v>
      </c>
      <c r="B88">
        <f>B28+(8/0.017)*(B14*B51+B29*B50)</f>
        <v>0.18474538189001036</v>
      </c>
      <c r="C88">
        <f>C28+(8/0.017)*(C14*C51+C29*C50)</f>
        <v>-0.11592723432368555</v>
      </c>
      <c r="D88">
        <f>D28+(8/0.017)*(D14*D51+D29*D50)</f>
        <v>-0.20523898290521997</v>
      </c>
      <c r="E88">
        <f>E28+(8/0.017)*(E14*E51+E29*E50)</f>
        <v>-0.1181649947754048</v>
      </c>
      <c r="F88">
        <f>F28+(8/0.017)*(F14*F51+F29*F50)</f>
        <v>-0.05398371492044561</v>
      </c>
    </row>
    <row r="89" spans="1:6" ht="12.75">
      <c r="A89" t="s">
        <v>87</v>
      </c>
      <c r="B89">
        <f>B29+(9/0.017)*(B15*B51+B30*B50)</f>
        <v>-0.056557833897900804</v>
      </c>
      <c r="C89">
        <f>C29+(9/0.017)*(C15*C51+C30*C50)</f>
        <v>0.024414014150642042</v>
      </c>
      <c r="D89">
        <f>D29+(9/0.017)*(D15*D51+D30*D50)</f>
        <v>0.04565142907319443</v>
      </c>
      <c r="E89">
        <f>E29+(9/0.017)*(E15*E51+E30*E50)</f>
        <v>0.07960763098212058</v>
      </c>
      <c r="F89">
        <f>F29+(9/0.017)*(F15*F51+F30*F50)</f>
        <v>0.06146262079799843</v>
      </c>
    </row>
    <row r="90" spans="1:6" ht="12.75">
      <c r="A90" t="s">
        <v>88</v>
      </c>
      <c r="B90">
        <f>B30+(10/0.017)*(B16*B51+B31*B50)</f>
        <v>0.1306945748672733</v>
      </c>
      <c r="C90">
        <f>C30+(10/0.017)*(C16*C51+C31*C50)</f>
        <v>0.0780579930891464</v>
      </c>
      <c r="D90">
        <f>D30+(10/0.017)*(D16*D51+D31*D50)</f>
        <v>0.09325158555529281</v>
      </c>
      <c r="E90">
        <f>E30+(10/0.017)*(E16*E51+E31*E50)</f>
        <v>0.051073298066803975</v>
      </c>
      <c r="F90">
        <f>F30+(10/0.017)*(F16*F51+F31*F50)</f>
        <v>0.184411074563772</v>
      </c>
    </row>
    <row r="91" spans="1:6" ht="12.75">
      <c r="A91" t="s">
        <v>89</v>
      </c>
      <c r="B91">
        <f>B31+(11/0.017)*(B17*B51+B32*B50)</f>
        <v>0.0005859756914466457</v>
      </c>
      <c r="C91">
        <f>C31+(11/0.017)*(C17*C51+C32*C50)</f>
        <v>0.021976605995229638</v>
      </c>
      <c r="D91">
        <f>D31+(11/0.017)*(D17*D51+D32*D50)</f>
        <v>0.002242255045814154</v>
      </c>
      <c r="E91">
        <f>E31+(11/0.017)*(E17*E51+E32*E50)</f>
        <v>0.0001940706650796916</v>
      </c>
      <c r="F91">
        <f>F31+(11/0.017)*(F17*F51+F32*F50)</f>
        <v>0.04439002235943605</v>
      </c>
    </row>
    <row r="92" spans="1:6" ht="12.75">
      <c r="A92" t="s">
        <v>90</v>
      </c>
      <c r="B92">
        <f>B32+(12/0.017)*(B18*B51+B33*B50)</f>
        <v>0.0054460393733251206</v>
      </c>
      <c r="C92">
        <f>C32+(12/0.017)*(C18*C51+C33*C50)</f>
        <v>-0.03975741516045208</v>
      </c>
      <c r="D92">
        <f>D32+(12/0.017)*(D18*D51+D33*D50)</f>
        <v>-0.05137317060685507</v>
      </c>
      <c r="E92">
        <f>E32+(12/0.017)*(E18*E51+E33*E50)</f>
        <v>-0.026614704895227097</v>
      </c>
      <c r="F92">
        <f>F32+(12/0.017)*(F18*F51+F33*F50)</f>
        <v>-0.024168033213811526</v>
      </c>
    </row>
    <row r="93" spans="1:6" ht="12.75">
      <c r="A93" t="s">
        <v>91</v>
      </c>
      <c r="B93">
        <f>B33+(13/0.017)*(B19*B51+B34*B50)</f>
        <v>0.08840231129125978</v>
      </c>
      <c r="C93">
        <f>C33+(13/0.017)*(C19*C51+C34*C50)</f>
        <v>0.083464118339682</v>
      </c>
      <c r="D93">
        <f>D33+(13/0.017)*(D19*D51+D34*D50)</f>
        <v>0.08329481177804698</v>
      </c>
      <c r="E93">
        <f>E33+(13/0.017)*(E19*E51+E34*E50)</f>
        <v>0.08502549220176074</v>
      </c>
      <c r="F93">
        <f>F33+(13/0.017)*(F19*F51+F34*F50)</f>
        <v>0.060740831633896944</v>
      </c>
    </row>
    <row r="94" spans="1:6" ht="12.75">
      <c r="A94" t="s">
        <v>92</v>
      </c>
      <c r="B94">
        <f>B34+(14/0.017)*(B20*B51+B35*B50)</f>
        <v>5.033306081787868E-05</v>
      </c>
      <c r="C94">
        <f>C34+(14/0.017)*(C20*C51+C35*C50)</f>
        <v>0.008716367484819283</v>
      </c>
      <c r="D94">
        <f>D34+(14/0.017)*(D20*D51+D35*D50)</f>
        <v>0.006266151448733569</v>
      </c>
      <c r="E94">
        <f>E34+(14/0.017)*(E20*E51+E35*E50)</f>
        <v>-0.00016547154961384195</v>
      </c>
      <c r="F94">
        <f>F34+(14/0.017)*(F20*F51+F35*F50)</f>
        <v>-0.025945210114455622</v>
      </c>
    </row>
    <row r="95" spans="1:6" ht="12.75">
      <c r="A95" t="s">
        <v>93</v>
      </c>
      <c r="B95" s="53">
        <f>B35</f>
        <v>-0.002218941</v>
      </c>
      <c r="C95" s="53">
        <f>C35</f>
        <v>-0.004091157</v>
      </c>
      <c r="D95" s="53">
        <f>D35</f>
        <v>-0.001422231</v>
      </c>
      <c r="E95" s="53">
        <f>E35</f>
        <v>-0.002023713</v>
      </c>
      <c r="F95" s="53">
        <f>F35</f>
        <v>0.00557792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1.3313984230481108</v>
      </c>
      <c r="C103">
        <f>C63*10000/C62</f>
        <v>1.544813377544405</v>
      </c>
      <c r="D103">
        <f>D63*10000/D62</f>
        <v>0.4171322783257363</v>
      </c>
      <c r="E103">
        <f>E63*10000/E62</f>
        <v>0.3051518486895768</v>
      </c>
      <c r="F103">
        <f>F63*10000/F62</f>
        <v>0.2119591280120158</v>
      </c>
      <c r="G103">
        <f>AVERAGE(C103:E103)</f>
        <v>0.7556991681865727</v>
      </c>
      <c r="H103">
        <f>STDEV(C103:E103)</f>
        <v>0.685682747860264</v>
      </c>
      <c r="I103">
        <f>(B103*B4+C103*C4+D103*D4+E103*E4+F103*F4)/SUM(B4:F4)</f>
        <v>0.7658934668005661</v>
      </c>
      <c r="K103">
        <f>(LN(H103)+LN(H123))/2-LN(K114*K115^3)</f>
        <v>-4.3058979884844435</v>
      </c>
    </row>
    <row r="104" spans="1:11" ht="12.75">
      <c r="A104" t="s">
        <v>67</v>
      </c>
      <c r="B104">
        <f>B64*10000/B62</f>
        <v>-0.08723923086367028</v>
      </c>
      <c r="C104">
        <f>C64*10000/C62</f>
        <v>-0.3968781535896173</v>
      </c>
      <c r="D104">
        <f>D64*10000/D62</f>
        <v>0.18026095030080647</v>
      </c>
      <c r="E104">
        <f>E64*10000/E62</f>
        <v>0.16062723415599853</v>
      </c>
      <c r="F104">
        <f>F64*10000/F62</f>
        <v>-0.6378463804218377</v>
      </c>
      <c r="G104">
        <f>AVERAGE(C104:E104)</f>
        <v>-0.018663323044270774</v>
      </c>
      <c r="H104">
        <f>STDEV(C104:E104)</f>
        <v>0.3276907295541753</v>
      </c>
      <c r="I104">
        <f>(B104*B4+C104*C4+D104*D4+E104*E4+F104*F4)/SUM(B4:F4)</f>
        <v>-0.11152746261301134</v>
      </c>
      <c r="K104">
        <f>(LN(H104)+LN(H124))/2-LN(K114*K115^4)</f>
        <v>-4.477734821551262</v>
      </c>
    </row>
    <row r="105" spans="1:11" ht="12.75">
      <c r="A105" t="s">
        <v>68</v>
      </c>
      <c r="B105">
        <f>B65*10000/B62</f>
        <v>-0.7211783795486825</v>
      </c>
      <c r="C105">
        <f>C65*10000/C62</f>
        <v>-0.5051096310067817</v>
      </c>
      <c r="D105">
        <f>D65*10000/D62</f>
        <v>-0.04022966083169524</v>
      </c>
      <c r="E105">
        <f>E65*10000/E62</f>
        <v>-0.003980478609303955</v>
      </c>
      <c r="F105">
        <f>F65*10000/F62</f>
        <v>-0.7277571644125324</v>
      </c>
      <c r="G105">
        <f>AVERAGE(C105:E105)</f>
        <v>-0.1831065901492603</v>
      </c>
      <c r="H105">
        <f>STDEV(C105:E105)</f>
        <v>0.2794511934919334</v>
      </c>
      <c r="I105">
        <f>(B105*B4+C105*C4+D105*D4+E105*E4+F105*F4)/SUM(B4:F4)</f>
        <v>-0.33366250448404877</v>
      </c>
      <c r="K105">
        <f>(LN(H105)+LN(H125))/2-LN(K114*K115^5)</f>
        <v>-3.8528568893036725</v>
      </c>
    </row>
    <row r="106" spans="1:11" ht="12.75">
      <c r="A106" t="s">
        <v>69</v>
      </c>
      <c r="B106">
        <f>B66*10000/B62</f>
        <v>5.146936969668544</v>
      </c>
      <c r="C106">
        <f>C66*10000/C62</f>
        <v>4.860369882188382</v>
      </c>
      <c r="D106">
        <f>D66*10000/D62</f>
        <v>4.83940274785104</v>
      </c>
      <c r="E106">
        <f>E66*10000/E62</f>
        <v>5.083218683043907</v>
      </c>
      <c r="F106">
        <f>F66*10000/F62</f>
        <v>15.868432326949216</v>
      </c>
      <c r="G106">
        <f>AVERAGE(C106:E106)</f>
        <v>4.927663771027777</v>
      </c>
      <c r="H106">
        <f>STDEV(C106:E106)</f>
        <v>0.13512180863887055</v>
      </c>
      <c r="I106">
        <f>(B106*B4+C106*C4+D106*D4+E106*E4+F106*F4)/SUM(B4:F4)</f>
        <v>6.425044782570472</v>
      </c>
      <c r="K106">
        <f>(LN(H106)+LN(H126))/2-LN(K114*K115^6)</f>
        <v>-4.028571764771431</v>
      </c>
    </row>
    <row r="107" spans="1:11" ht="12.75">
      <c r="A107" t="s">
        <v>70</v>
      </c>
      <c r="B107">
        <f>B67*10000/B62</f>
        <v>-0.03604474782693896</v>
      </c>
      <c r="C107">
        <f>C67*10000/C62</f>
        <v>0.10230347794425974</v>
      </c>
      <c r="D107">
        <f>D67*10000/D62</f>
        <v>-0.08070109984449234</v>
      </c>
      <c r="E107">
        <f>E67*10000/E62</f>
        <v>-0.2514186973536022</v>
      </c>
      <c r="F107">
        <f>F67*10000/F62</f>
        <v>-0.24723060468884148</v>
      </c>
      <c r="G107">
        <f>AVERAGE(C107:E107)</f>
        <v>-0.07660543975127827</v>
      </c>
      <c r="H107">
        <f>STDEV(C107:E107)</f>
        <v>0.1768966510368758</v>
      </c>
      <c r="I107">
        <f>(B107*B4+C107*C4+D107*D4+E107*E4+F107*F4)/SUM(B4:F4)</f>
        <v>-0.09360619662671849</v>
      </c>
      <c r="K107">
        <f>(LN(H107)+LN(H127))/2-LN(K114*K115^7)</f>
        <v>-3.224092579650437</v>
      </c>
    </row>
    <row r="108" spans="1:9" ht="12.75">
      <c r="A108" t="s">
        <v>71</v>
      </c>
      <c r="B108">
        <f>B68*10000/B62</f>
        <v>-0.11462865311478683</v>
      </c>
      <c r="C108">
        <f>C68*10000/C62</f>
        <v>-0.05772708585191627</v>
      </c>
      <c r="D108">
        <f>D68*10000/D62</f>
        <v>0.01928939935989417</v>
      </c>
      <c r="E108">
        <f>E68*10000/E62</f>
        <v>0.021464521579024093</v>
      </c>
      <c r="F108">
        <f>F68*10000/F62</f>
        <v>0.04631613809218746</v>
      </c>
      <c r="G108">
        <f>AVERAGE(C108:E108)</f>
        <v>-0.0056577216376660034</v>
      </c>
      <c r="H108">
        <f>STDEV(C108:E108)</f>
        <v>0.04510650514531383</v>
      </c>
      <c r="I108">
        <f>(B108*B4+C108*C4+D108*D4+E108*E4+F108*F4)/SUM(B4:F4)</f>
        <v>-0.014406765605924713</v>
      </c>
    </row>
    <row r="109" spans="1:9" ht="12.75">
      <c r="A109" t="s">
        <v>72</v>
      </c>
      <c r="B109">
        <f>B69*10000/B62</f>
        <v>0.002110742938142489</v>
      </c>
      <c r="C109">
        <f>C69*10000/C62</f>
        <v>-0.032412466903559096</v>
      </c>
      <c r="D109">
        <f>D69*10000/D62</f>
        <v>0.023981018302433415</v>
      </c>
      <c r="E109">
        <f>E69*10000/E62</f>
        <v>0.02476750580844416</v>
      </c>
      <c r="F109">
        <f>F69*10000/F62</f>
        <v>0.019571103677694435</v>
      </c>
      <c r="G109">
        <f>AVERAGE(C109:E109)</f>
        <v>0.005445352402439493</v>
      </c>
      <c r="H109">
        <f>STDEV(C109:E109)</f>
        <v>0.03278819151163277</v>
      </c>
      <c r="I109">
        <f>(B109*B4+C109*C4+D109*D4+E109*E4+F109*F4)/SUM(B4:F4)</f>
        <v>0.006854702895196123</v>
      </c>
    </row>
    <row r="110" spans="1:11" ht="12.75">
      <c r="A110" t="s">
        <v>73</v>
      </c>
      <c r="B110">
        <f>B70*10000/B62</f>
        <v>-0.367318029079021</v>
      </c>
      <c r="C110">
        <f>C70*10000/C62</f>
        <v>-0.11678942766006235</v>
      </c>
      <c r="D110">
        <f>D70*10000/D62</f>
        <v>-0.13054105578420244</v>
      </c>
      <c r="E110">
        <f>E70*10000/E62</f>
        <v>-0.10767690299668205</v>
      </c>
      <c r="F110">
        <f>F70*10000/F62</f>
        <v>-0.40244433563887577</v>
      </c>
      <c r="G110">
        <f>AVERAGE(C110:E110)</f>
        <v>-0.1183357954803156</v>
      </c>
      <c r="H110">
        <f>STDEV(C110:E110)</f>
        <v>0.01151024807505947</v>
      </c>
      <c r="I110">
        <f>(B110*B4+C110*C4+D110*D4+E110*E4+F110*F4)/SUM(B4:F4)</f>
        <v>-0.1922911286519181</v>
      </c>
      <c r="K110">
        <f>EXP(AVERAGE(K103:K107))</f>
        <v>0.018726216056463595</v>
      </c>
    </row>
    <row r="111" spans="1:9" ht="12.75">
      <c r="A111" t="s">
        <v>74</v>
      </c>
      <c r="B111">
        <f>B71*10000/B62</f>
        <v>-0.006423118445409378</v>
      </c>
      <c r="C111">
        <f>C71*10000/C62</f>
        <v>0.010877178734316092</v>
      </c>
      <c r="D111">
        <f>D71*10000/D62</f>
        <v>-0.024119113298977507</v>
      </c>
      <c r="E111">
        <f>E71*10000/E62</f>
        <v>-0.016572662980696273</v>
      </c>
      <c r="F111">
        <f>F71*10000/F62</f>
        <v>-0.04596811817061581</v>
      </c>
      <c r="G111">
        <f>AVERAGE(C111:E111)</f>
        <v>-0.009938199181785895</v>
      </c>
      <c r="H111">
        <f>STDEV(C111:E111)</f>
        <v>0.018417306981320086</v>
      </c>
      <c r="I111">
        <f>(B111*B4+C111*C4+D111*D4+E111*E4+F111*F4)/SUM(B4:F4)</f>
        <v>-0.014257208365848177</v>
      </c>
    </row>
    <row r="112" spans="1:9" ht="12.75">
      <c r="A112" t="s">
        <v>75</v>
      </c>
      <c r="B112">
        <f>B72*10000/B62</f>
        <v>0.00038447564097124955</v>
      </c>
      <c r="C112">
        <f>C72*10000/C62</f>
        <v>-0.01765089562822666</v>
      </c>
      <c r="D112">
        <f>D72*10000/D62</f>
        <v>-0.04509867922549809</v>
      </c>
      <c r="E112">
        <f>E72*10000/E62</f>
        <v>-0.009532195017592957</v>
      </c>
      <c r="F112">
        <f>F72*10000/F62</f>
        <v>-0.030925205011326305</v>
      </c>
      <c r="G112">
        <f>AVERAGE(C112:E112)</f>
        <v>-0.024093923290439235</v>
      </c>
      <c r="H112">
        <f>STDEV(C112:E112)</f>
        <v>0.018638083426678255</v>
      </c>
      <c r="I112">
        <f>(B112*B4+C112*C4+D112*D4+E112*E4+F112*F4)/SUM(B4:F4)</f>
        <v>-0.021480008614667766</v>
      </c>
    </row>
    <row r="113" spans="1:9" ht="12.75">
      <c r="A113" t="s">
        <v>76</v>
      </c>
      <c r="B113">
        <f>B73*10000/B62</f>
        <v>0.005091338881351515</v>
      </c>
      <c r="C113">
        <f>C73*10000/C62</f>
        <v>0.001393178448522777</v>
      </c>
      <c r="D113">
        <f>D73*10000/D62</f>
        <v>0.0037431592385085647</v>
      </c>
      <c r="E113">
        <f>E73*10000/E62</f>
        <v>0.005682931012910591</v>
      </c>
      <c r="F113">
        <f>F73*10000/F62</f>
        <v>-0.02597619293783206</v>
      </c>
      <c r="G113">
        <f>AVERAGE(C113:E113)</f>
        <v>0.003606422899980644</v>
      </c>
      <c r="H113">
        <f>STDEV(C113:E113)</f>
        <v>0.002148142659513905</v>
      </c>
      <c r="I113">
        <f>(B113*B4+C113*C4+D113*D4+E113*E4+F113*F4)/SUM(B4:F4)</f>
        <v>-0.00014295268138917987</v>
      </c>
    </row>
    <row r="114" spans="1:11" ht="12.75">
      <c r="A114" t="s">
        <v>77</v>
      </c>
      <c r="B114">
        <f>B74*10000/B62</f>
        <v>-0.1951382319569091</v>
      </c>
      <c r="C114">
        <f>C74*10000/C62</f>
        <v>-0.17697038651099067</v>
      </c>
      <c r="D114">
        <f>D74*10000/D62</f>
        <v>-0.17464797524508271</v>
      </c>
      <c r="E114">
        <f>E74*10000/E62</f>
        <v>-0.17931157546434828</v>
      </c>
      <c r="F114">
        <f>F74*10000/F62</f>
        <v>-0.1337971082637877</v>
      </c>
      <c r="G114">
        <f>AVERAGE(C114:E114)</f>
        <v>-0.17697664574014058</v>
      </c>
      <c r="H114">
        <f>STDEV(C114:E114)</f>
        <v>0.002331806410218028</v>
      </c>
      <c r="I114">
        <f>(B114*B4+C114*C4+D114*D4+E114*E4+F114*F4)/SUM(B4:F4)</f>
        <v>-0.17380982741892292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0.0040276171571993445</v>
      </c>
      <c r="C115">
        <f>C75*10000/C62</f>
        <v>0.004039048637104713</v>
      </c>
      <c r="D115">
        <f>D75*10000/D62</f>
        <v>-0.0007339551560287516</v>
      </c>
      <c r="E115">
        <f>E75*10000/E62</f>
        <v>-0.0007591294132090747</v>
      </c>
      <c r="F115">
        <f>F75*10000/F62</f>
        <v>-0.00520912390810814</v>
      </c>
      <c r="G115">
        <f>AVERAGE(C115:E115)</f>
        <v>0.0008486546892889621</v>
      </c>
      <c r="H115">
        <f>STDEV(C115:E115)</f>
        <v>0.002762990878106671</v>
      </c>
      <c r="I115">
        <f>(B115*B4+C115*C4+D115*D4+E115*E4+F115*F4)/SUM(B4:F4)</f>
        <v>0.0004955430711947802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58.208831512615255</v>
      </c>
      <c r="C122">
        <f>C82*10000/C62</f>
        <v>-9.713390959695555</v>
      </c>
      <c r="D122">
        <f>D82*10000/D62</f>
        <v>-15.460282808226031</v>
      </c>
      <c r="E122">
        <f>E82*10000/E62</f>
        <v>2.445161405386356</v>
      </c>
      <c r="F122">
        <f>F82*10000/F62</f>
        <v>-20.020344762909655</v>
      </c>
      <c r="G122">
        <f>AVERAGE(C122:E122)</f>
        <v>-7.576170787511742</v>
      </c>
      <c r="H122">
        <f>STDEV(C122:E122)</f>
        <v>9.142046579950707</v>
      </c>
      <c r="I122">
        <f>(B122*B4+C122*C4+D122*D4+E122*E4+F122*F4)/SUM(B4:F4)</f>
        <v>0.23981967043774477</v>
      </c>
    </row>
    <row r="123" spans="1:9" ht="12.75">
      <c r="A123" t="s">
        <v>81</v>
      </c>
      <c r="B123">
        <f>B83*10000/B62</f>
        <v>0.6847958944865097</v>
      </c>
      <c r="C123">
        <f>C83*10000/C62</f>
        <v>0.7526417005647535</v>
      </c>
      <c r="D123">
        <f>D83*10000/D62</f>
        <v>0.07109188029048574</v>
      </c>
      <c r="E123">
        <f>E83*10000/E62</f>
        <v>1.3098587074259478</v>
      </c>
      <c r="F123">
        <f>F83*10000/F62</f>
        <v>10.566665908166923</v>
      </c>
      <c r="G123">
        <f>AVERAGE(C123:E123)</f>
        <v>0.7111974294270623</v>
      </c>
      <c r="H123">
        <f>STDEV(C123:E123)</f>
        <v>0.6204224638989274</v>
      </c>
      <c r="I123">
        <f>(B123*B4+C123*C4+D123*D4+E123*E4+F123*F4)/SUM(B4:F4)</f>
        <v>2.0277681400670717</v>
      </c>
    </row>
    <row r="124" spans="1:9" ht="12.75">
      <c r="A124" t="s">
        <v>82</v>
      </c>
      <c r="B124">
        <f>B84*10000/B62</f>
        <v>1.4967928149816239</v>
      </c>
      <c r="C124">
        <f>C84*10000/C62</f>
        <v>-0.5477590175070085</v>
      </c>
      <c r="D124">
        <f>D84*10000/D62</f>
        <v>-1.0554347912307407</v>
      </c>
      <c r="E124">
        <f>E84*10000/E62</f>
        <v>-1.0149704565238002</v>
      </c>
      <c r="F124">
        <f>F84*10000/F62</f>
        <v>1.6392890822724024</v>
      </c>
      <c r="G124">
        <f>AVERAGE(C124:E124)</f>
        <v>-0.8727214217538499</v>
      </c>
      <c r="H124">
        <f>STDEV(C124:E124)</f>
        <v>0.28215202236779036</v>
      </c>
      <c r="I124">
        <f>(B124*B4+C124*C4+D124*D4+E124*E4+F124*F4)/SUM(B4:F4)</f>
        <v>-0.19457685027010224</v>
      </c>
    </row>
    <row r="125" spans="1:9" ht="12.75">
      <c r="A125" t="s">
        <v>83</v>
      </c>
      <c r="B125">
        <f>B85*10000/B62</f>
        <v>0.20232523839455924</v>
      </c>
      <c r="C125">
        <f>C85*10000/C62</f>
        <v>0.2740890216010155</v>
      </c>
      <c r="D125">
        <f>D85*10000/D62</f>
        <v>0.06267720677809614</v>
      </c>
      <c r="E125">
        <f>E85*10000/E62</f>
        <v>0.7532484116859525</v>
      </c>
      <c r="F125">
        <f>F85*10000/F62</f>
        <v>-0.3930446166563157</v>
      </c>
      <c r="G125">
        <f>AVERAGE(C125:E125)</f>
        <v>0.36333821335502137</v>
      </c>
      <c r="H125">
        <f>STDEV(C125:E125)</f>
        <v>0.3538307659510823</v>
      </c>
      <c r="I125">
        <f>(B125*B4+C125*C4+D125*D4+E125*E4+F125*F4)/SUM(B4:F4)</f>
        <v>0.23878603044042182</v>
      </c>
    </row>
    <row r="126" spans="1:9" ht="12.75">
      <c r="A126" t="s">
        <v>84</v>
      </c>
      <c r="B126">
        <f>B86*10000/B62</f>
        <v>0.7890412999854118</v>
      </c>
      <c r="C126">
        <f>C86*10000/C62</f>
        <v>0.08274384176874286</v>
      </c>
      <c r="D126">
        <f>D86*10000/D62</f>
        <v>-0.009067157324642323</v>
      </c>
      <c r="E126">
        <f>E86*10000/E62</f>
        <v>-0.22468297498985165</v>
      </c>
      <c r="F126">
        <f>F86*10000/F62</f>
        <v>0.6351465137454484</v>
      </c>
      <c r="G126">
        <f>AVERAGE(C126:E126)</f>
        <v>-0.05033543018191703</v>
      </c>
      <c r="H126">
        <f>STDEV(C126:E126)</f>
        <v>0.1578135440133307</v>
      </c>
      <c r="I126">
        <f>(B126*B4+C126*C4+D126*D4+E126*E4+F126*F4)/SUM(B4:F4)</f>
        <v>0.16251108442420895</v>
      </c>
    </row>
    <row r="127" spans="1:9" ht="12.75">
      <c r="A127" t="s">
        <v>85</v>
      </c>
      <c r="B127">
        <f>B87*10000/B62</f>
        <v>-0.0019849674095784777</v>
      </c>
      <c r="C127">
        <f>C87*10000/C62</f>
        <v>0.01763021605708523</v>
      </c>
      <c r="D127">
        <f>D87*10000/D62</f>
        <v>-0.16289560812387519</v>
      </c>
      <c r="E127">
        <f>E87*10000/E62</f>
        <v>0.20633567737365208</v>
      </c>
      <c r="F127">
        <f>F87*10000/F62</f>
        <v>0.5251050619866403</v>
      </c>
      <c r="G127">
        <f>AVERAGE(C127:E127)</f>
        <v>0.02035676176895404</v>
      </c>
      <c r="H127">
        <f>STDEV(C127:E127)</f>
        <v>0.18463074252728962</v>
      </c>
      <c r="I127">
        <f>(B127*B4+C127*C4+D127*D4+E127*E4+F127*F4)/SUM(B4:F4)</f>
        <v>0.08475890618962718</v>
      </c>
    </row>
    <row r="128" spans="1:9" ht="12.75">
      <c r="A128" t="s">
        <v>86</v>
      </c>
      <c r="B128">
        <f>B88*10000/B62</f>
        <v>0.18474543497035237</v>
      </c>
      <c r="C128">
        <f>C88*10000/C62</f>
        <v>-0.11592687948966374</v>
      </c>
      <c r="D128">
        <f>D88*10000/D62</f>
        <v>-0.20523911042654674</v>
      </c>
      <c r="E128">
        <f>E88*10000/E62</f>
        <v>-0.11816493456811526</v>
      </c>
      <c r="F128">
        <f>F88*10000/F62</f>
        <v>-0.053982812376113645</v>
      </c>
      <c r="G128">
        <f>AVERAGE(C128:E128)</f>
        <v>-0.14644364149477526</v>
      </c>
      <c r="H128">
        <f>STDEV(C128:E128)</f>
        <v>0.050930664611938084</v>
      </c>
      <c r="I128">
        <f>(B128*B4+C128*C4+D128*D4+E128*E4+F128*F4)/SUM(B4:F4)</f>
        <v>-0.08631138517705207</v>
      </c>
    </row>
    <row r="129" spans="1:9" ht="12.75">
      <c r="A129" t="s">
        <v>87</v>
      </c>
      <c r="B129">
        <f>B89*10000/B62</f>
        <v>-0.056557850147883004</v>
      </c>
      <c r="C129">
        <f>C89*10000/C62</f>
        <v>0.024413939423397143</v>
      </c>
      <c r="D129">
        <f>D89*10000/D62</f>
        <v>0.045651457437839014</v>
      </c>
      <c r="E129">
        <f>E89*10000/E62</f>
        <v>0.07960759042053381</v>
      </c>
      <c r="F129">
        <f>F89*10000/F62</f>
        <v>0.061461593215141073</v>
      </c>
      <c r="G129">
        <f>AVERAGE(C129:E129)</f>
        <v>0.049890995760589994</v>
      </c>
      <c r="H129">
        <f>STDEV(C129:E129)</f>
        <v>0.027839989969304705</v>
      </c>
      <c r="I129">
        <f>(B129*B4+C129*C4+D129*D4+E129*E4+F129*F4)/SUM(B4:F4)</f>
        <v>0.03609425292860862</v>
      </c>
    </row>
    <row r="130" spans="1:9" ht="12.75">
      <c r="A130" t="s">
        <v>88</v>
      </c>
      <c r="B130">
        <f>B90*10000/B62</f>
        <v>0.13069461241794253</v>
      </c>
      <c r="C130">
        <f>C90*10000/C62</f>
        <v>0.0780577541665862</v>
      </c>
      <c r="D130">
        <f>D90*10000/D62</f>
        <v>0.09325164349538657</v>
      </c>
      <c r="E130">
        <f>E90*10000/E62</f>
        <v>0.05107327204399705</v>
      </c>
      <c r="F130">
        <f>F90*10000/F62</f>
        <v>0.18440799142711972</v>
      </c>
      <c r="G130">
        <f>AVERAGE(C130:E130)</f>
        <v>0.07412755656865662</v>
      </c>
      <c r="H130">
        <f>STDEV(C130:E130)</f>
        <v>0.021362083101652916</v>
      </c>
      <c r="I130">
        <f>(B130*B4+C130*C4+D130*D4+E130*E4+F130*F4)/SUM(B4:F4)</f>
        <v>0.09705698613242512</v>
      </c>
    </row>
    <row r="131" spans="1:9" ht="12.75">
      <c r="A131" t="s">
        <v>89</v>
      </c>
      <c r="B131">
        <f>B91*10000/B62</f>
        <v>0.0005859758598069576</v>
      </c>
      <c r="C131">
        <f>C91*10000/C62</f>
        <v>0.021976538728486525</v>
      </c>
      <c r="D131">
        <f>D91*10000/D62</f>
        <v>0.0022422564389965524</v>
      </c>
      <c r="E131">
        <f>E91*10000/E62</f>
        <v>0.00019407056619703396</v>
      </c>
      <c r="F131">
        <f>F91*10000/F62</f>
        <v>0.04438928021037989</v>
      </c>
      <c r="G131">
        <f>AVERAGE(C131:E131)</f>
        <v>0.008137621911226705</v>
      </c>
      <c r="H131">
        <f>STDEV(C131:E131)</f>
        <v>0.012028527771454883</v>
      </c>
      <c r="I131">
        <f>(B131*B4+C131*C4+D131*D4+E131*E4+F131*F4)/SUM(B4:F4)</f>
        <v>0.011906661476830283</v>
      </c>
    </row>
    <row r="132" spans="1:9" ht="12.75">
      <c r="A132" t="s">
        <v>90</v>
      </c>
      <c r="B132">
        <f>B92*10000/B62</f>
        <v>0.005446040938060485</v>
      </c>
      <c r="C132">
        <f>C92*10000/C62</f>
        <v>-0.0397572934696035</v>
      </c>
      <c r="D132">
        <f>D92*10000/D62</f>
        <v>-0.05137320252659461</v>
      </c>
      <c r="E132">
        <f>E92*10000/E62</f>
        <v>-0.026614691334533872</v>
      </c>
      <c r="F132">
        <f>F92*10000/F62</f>
        <v>-0.024167629152671535</v>
      </c>
      <c r="G132">
        <f>AVERAGE(C132:E132)</f>
        <v>-0.03924839577691066</v>
      </c>
      <c r="H132">
        <f>STDEV(C132:E132)</f>
        <v>0.012387098197643815</v>
      </c>
      <c r="I132">
        <f>(B132*B4+C132*C4+D132*D4+E132*E4+F132*F4)/SUM(B4:F4)</f>
        <v>-0.03078501877238837</v>
      </c>
    </row>
    <row r="133" spans="1:9" ht="12.75">
      <c r="A133" t="s">
        <v>91</v>
      </c>
      <c r="B133">
        <f>B93*10000/B62</f>
        <v>0.08840233669067636</v>
      </c>
      <c r="C133">
        <f>C93*10000/C62</f>
        <v>0.08346386286986975</v>
      </c>
      <c r="D133">
        <f>D93*10000/D62</f>
        <v>0.0832948635316893</v>
      </c>
      <c r="E133">
        <f>E93*10000/E62</f>
        <v>0.08502544887967169</v>
      </c>
      <c r="F133">
        <f>F93*10000/F62</f>
        <v>0.06073981611850697</v>
      </c>
      <c r="G133">
        <f>AVERAGE(C133:E133)</f>
        <v>0.0839280584270769</v>
      </c>
      <c r="H133">
        <f>STDEV(C133:E133)</f>
        <v>0.0009541171564131715</v>
      </c>
      <c r="I133">
        <f>(B133*B4+C133*C4+D133*D4+E133*E4+F133*F4)/SUM(B4:F4)</f>
        <v>0.08146640830003733</v>
      </c>
    </row>
    <row r="134" spans="1:9" ht="12.75">
      <c r="A134" t="s">
        <v>92</v>
      </c>
      <c r="B134">
        <f>B94*10000/B62</f>
        <v>5.03330752793827E-05</v>
      </c>
      <c r="C134">
        <f>C94*10000/C62</f>
        <v>0.008716340805465218</v>
      </c>
      <c r="D134">
        <f>D94*10000/D62</f>
        <v>0.006266155342087235</v>
      </c>
      <c r="E134">
        <f>E94*10000/E62</f>
        <v>-0.00016547146530297206</v>
      </c>
      <c r="F134">
        <f>F94*10000/F62</f>
        <v>-0.025944776341004408</v>
      </c>
      <c r="G134">
        <f>AVERAGE(C134:E134)</f>
        <v>0.004939008227416494</v>
      </c>
      <c r="H134">
        <f>STDEV(C134:E134)</f>
        <v>0.004587225403364898</v>
      </c>
      <c r="I134">
        <f>(B134*B4+C134*C4+D134*D4+E134*E4+F134*F4)/SUM(B4:F4)</f>
        <v>9.690078252253848E-05</v>
      </c>
    </row>
    <row r="135" spans="1:9" ht="12.75">
      <c r="A135" t="s">
        <v>93</v>
      </c>
      <c r="B135">
        <f>B95*10000/B62</f>
        <v>-0.002218941637537707</v>
      </c>
      <c r="C135">
        <f>C95*10000/C62</f>
        <v>-0.004091144477647503</v>
      </c>
      <c r="D135">
        <f>D95*10000/D62</f>
        <v>-0.0014222318836761005</v>
      </c>
      <c r="E135">
        <f>E95*10000/E62</f>
        <v>-0.002023711968880126</v>
      </c>
      <c r="F135">
        <f>F95*10000/F62</f>
        <v>0.005577826743726556</v>
      </c>
      <c r="G135">
        <f>AVERAGE(C135:E135)</f>
        <v>-0.0025123627767345766</v>
      </c>
      <c r="H135">
        <f>STDEV(C135:E135)</f>
        <v>0.001399949398220306</v>
      </c>
      <c r="I135">
        <f>(B135*B4+C135*C4+D135*D4+E135*E4+F135*F4)/SUM(B4:F4)</f>
        <v>-0.0013862924162199475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2004-02-11T09:02:53Z</cp:lastPrinted>
  <dcterms:created xsi:type="dcterms:W3CDTF">2004-02-11T09:02:08Z</dcterms:created>
  <dcterms:modified xsi:type="dcterms:W3CDTF">2004-02-11T10:55:48Z</dcterms:modified>
  <cp:category/>
  <cp:version/>
  <cp:contentType/>
  <cp:contentStatus/>
</cp:coreProperties>
</file>