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<sst xmlns="http://schemas.openxmlformats.org/spreadsheetml/2006/main" count="202" uniqueCount="97">
  <si>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13/02/2004       11:44:10</t>
  </si>
  <si>
    <t>LISSNER</t>
  </si>
  <si>
    <t>HCMQAP184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</si>
  <si>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</si>
  <si>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</si>
  <si>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</si>
  <si>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</si>
  <si>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</si>
  <si>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</si>
  <si>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</si>
  <si>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</si>
  <si>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</si>
  <si>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</si>
  <si>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</si>
  <si>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</si>
  <si>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</si>
  <si>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</si>
  <si>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</si>
  <si>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</si>
  <si>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</si>
  <si>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</si>
  <si>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</si>
  <si>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</si>
  <si>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</si>
  <si>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</si>
  <si>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</si>
  <si>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</si>
  <si>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</si>
  <si>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</si>
  <si>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</si>
  <si>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</si>
  <si>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</si>
  <si>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</si>
  <si>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</si>
  <si>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</si>
  <si>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</si>
  <si>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a8*</t>
  </si>
  <si>
    <t>a9!</t>
  </si>
  <si>
    <t>a10!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</si>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</sst>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578634"/>
        <c:axId val="1098843"/>
      </c:lineChart>
      <c:catAx>
        <c:axId val="7578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5786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44</xdr:row>
      <xdr:rowOff>152400</xdr:rowOff>
    </xdr:from>
    <xdr:to>
      <xdr:col>6</xdr:col>
      <xdr:colOff>457200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447675" y="6943725"/>
        <a:ext cx="50768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5">
      <selection activeCell="H53" sqref="H53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-0.003754</v>
      </c>
      <c r="D4" s="13">
        <v>-0.003752</v>
      </c>
      <c r="E4" s="13">
        <v>-0.003754</v>
      </c>
      <c r="F4" s="24">
        <v>-0.002085</v>
      </c>
      <c r="G4" s="34">
        <v>-0.011696</v>
      </c>
    </row>
    <row r="5" spans="1:7" ht="12.75" thickBot="1">
      <c r="A5" s="44" t="s">
        <v>13</v>
      </c>
      <c r="B5" s="45">
        <v>0.404255</v>
      </c>
      <c r="C5" s="46">
        <v>0.490396</v>
      </c>
      <c r="D5" s="46">
        <v>0.975506</v>
      </c>
      <c r="E5" s="46">
        <v>-0.645915</v>
      </c>
      <c r="F5" s="47">
        <v>-1.867288</v>
      </c>
      <c r="G5" s="48">
        <v>2.382053</v>
      </c>
    </row>
    <row r="6" spans="1:7" ht="12.75" thickTop="1">
      <c r="A6" s="6" t="s">
        <v>14</v>
      </c>
      <c r="B6" s="39">
        <v>32.6632</v>
      </c>
      <c r="C6" s="40">
        <v>-156.7496</v>
      </c>
      <c r="D6" s="40">
        <v>40.05676</v>
      </c>
      <c r="E6" s="40">
        <v>-17.95104</v>
      </c>
      <c r="F6" s="41">
        <v>207.161</v>
      </c>
      <c r="G6" s="42">
        <v>-0.001884434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0.6647375</v>
      </c>
      <c r="C8" s="14">
        <v>0.1954749</v>
      </c>
      <c r="D8" s="14">
        <v>1.027057</v>
      </c>
      <c r="E8" s="14">
        <v>-0.8886318</v>
      </c>
      <c r="F8" s="25">
        <v>-2.023496</v>
      </c>
      <c r="G8" s="35">
        <v>-0.09424132</v>
      </c>
    </row>
    <row r="9" spans="1:7" ht="12">
      <c r="A9" s="20" t="s">
        <v>17</v>
      </c>
      <c r="B9" s="29">
        <v>-0.4301042</v>
      </c>
      <c r="C9" s="14">
        <v>-0.2246488</v>
      </c>
      <c r="D9" s="14">
        <v>-0.01766265</v>
      </c>
      <c r="E9" s="14">
        <v>0.06042542</v>
      </c>
      <c r="F9" s="25">
        <v>-1.628422</v>
      </c>
      <c r="G9" s="35">
        <v>-0.3236059</v>
      </c>
    </row>
    <row r="10" spans="1:7" ht="12">
      <c r="A10" s="20" t="s">
        <v>18</v>
      </c>
      <c r="B10" s="29">
        <v>-0.6914811</v>
      </c>
      <c r="C10" s="14">
        <v>-0.4692229</v>
      </c>
      <c r="D10" s="14">
        <v>-0.1142836</v>
      </c>
      <c r="E10" s="14">
        <v>0.2243869</v>
      </c>
      <c r="F10" s="25">
        <v>1.079274</v>
      </c>
      <c r="G10" s="35">
        <v>-0.04195387</v>
      </c>
    </row>
    <row r="11" spans="1:7" ht="12">
      <c r="A11" s="21" t="s">
        <v>19</v>
      </c>
      <c r="B11" s="31">
        <v>5.446045</v>
      </c>
      <c r="C11" s="16">
        <v>5.66521</v>
      </c>
      <c r="D11" s="16">
        <v>5.296353</v>
      </c>
      <c r="E11" s="16">
        <v>5.347333</v>
      </c>
      <c r="F11" s="27">
        <v>16.20183</v>
      </c>
      <c r="G11" s="49">
        <v>6.876839</v>
      </c>
    </row>
    <row r="12" spans="1:7" ht="12">
      <c r="A12" s="20" t="s">
        <v>20</v>
      </c>
      <c r="B12" s="29">
        <v>-0.1272652</v>
      </c>
      <c r="C12" s="14">
        <v>-0.1069701</v>
      </c>
      <c r="D12" s="14">
        <v>-0.03487981</v>
      </c>
      <c r="E12" s="14">
        <v>-0.3670214</v>
      </c>
      <c r="F12" s="25">
        <v>-0.1246534</v>
      </c>
      <c r="G12" s="35">
        <v>-0.1575131</v>
      </c>
    </row>
    <row r="13" spans="1:7" ht="12">
      <c r="A13" s="20" t="s">
        <v>21</v>
      </c>
      <c r="B13" s="29">
        <v>-0.1117545</v>
      </c>
      <c r="C13" s="14">
        <v>-0.03016641</v>
      </c>
      <c r="D13" s="14">
        <v>0.1745146</v>
      </c>
      <c r="E13" s="14">
        <v>-0.0724131</v>
      </c>
      <c r="F13" s="25">
        <v>-0.178916</v>
      </c>
      <c r="G13" s="35">
        <v>-0.02276479</v>
      </c>
    </row>
    <row r="14" spans="1:7" ht="12">
      <c r="A14" s="20" t="s">
        <v>22</v>
      </c>
      <c r="B14" s="29">
        <v>-0.1126242</v>
      </c>
      <c r="C14" s="14">
        <v>0.01896371</v>
      </c>
      <c r="D14" s="14">
        <v>0.06058166</v>
      </c>
      <c r="E14" s="14">
        <v>-0.002459878</v>
      </c>
      <c r="F14" s="25">
        <v>-0.12382</v>
      </c>
      <c r="G14" s="35">
        <v>-0.01425608</v>
      </c>
    </row>
    <row r="15" spans="1:7" ht="12">
      <c r="A15" s="21" t="s">
        <v>23</v>
      </c>
      <c r="B15" s="31">
        <v>-0.319212</v>
      </c>
      <c r="C15" s="16">
        <v>-0.08922031</v>
      </c>
      <c r="D15" s="16">
        <v>-0.1019935</v>
      </c>
      <c r="E15" s="16">
        <v>-0.1160273</v>
      </c>
      <c r="F15" s="27">
        <v>-0.3159015</v>
      </c>
      <c r="G15" s="37">
        <v>-0.1622424</v>
      </c>
    </row>
    <row r="16" spans="1:7" ht="12">
      <c r="A16" s="20" t="s">
        <v>24</v>
      </c>
      <c r="B16" s="29">
        <v>0.004401763</v>
      </c>
      <c r="C16" s="14">
        <v>-0.02504858</v>
      </c>
      <c r="D16" s="14">
        <v>-0.01019272</v>
      </c>
      <c r="E16" s="14">
        <v>-0.004261461</v>
      </c>
      <c r="F16" s="25">
        <v>0.008882757</v>
      </c>
      <c r="G16" s="35">
        <v>-0.007683015</v>
      </c>
    </row>
    <row r="17" spans="1:7" ht="12">
      <c r="A17" s="20" t="s">
        <v>25</v>
      </c>
      <c r="B17" s="29">
        <v>-0.02815638</v>
      </c>
      <c r="C17" s="14">
        <v>-0.003676467</v>
      </c>
      <c r="D17" s="14">
        <v>-0.0167508</v>
      </c>
      <c r="E17" s="14">
        <v>-0.01752267</v>
      </c>
      <c r="F17" s="25">
        <v>-0.02883874</v>
      </c>
      <c r="G17" s="35">
        <v>-0.01705319</v>
      </c>
    </row>
    <row r="18" spans="1:7" ht="12">
      <c r="A18" s="20" t="s">
        <v>26</v>
      </c>
      <c r="B18" s="29">
        <v>0.01396225</v>
      </c>
      <c r="C18" s="14">
        <v>0.05276237</v>
      </c>
      <c r="D18" s="14">
        <v>0.02629724</v>
      </c>
      <c r="E18" s="14">
        <v>0.03079699</v>
      </c>
      <c r="F18" s="25">
        <v>-0.06780143</v>
      </c>
      <c r="G18" s="35">
        <v>0.01939611</v>
      </c>
    </row>
    <row r="19" spans="1:7" ht="12">
      <c r="A19" s="21" t="s">
        <v>27</v>
      </c>
      <c r="B19" s="31">
        <v>-0.1859898</v>
      </c>
      <c r="C19" s="16">
        <v>-0.1597952</v>
      </c>
      <c r="D19" s="16">
        <v>-0.1613646</v>
      </c>
      <c r="E19" s="16">
        <v>-0.1711041</v>
      </c>
      <c r="F19" s="27">
        <v>-0.1363224</v>
      </c>
      <c r="G19" s="37">
        <v>-0.1635381</v>
      </c>
    </row>
    <row r="20" spans="1:7" ht="12.75" thickBot="1">
      <c r="A20" s="44" t="s">
        <v>28</v>
      </c>
      <c r="B20" s="45">
        <v>-0.0002883092</v>
      </c>
      <c r="C20" s="46">
        <v>-0.004376278</v>
      </c>
      <c r="D20" s="46">
        <v>-0.001964962</v>
      </c>
      <c r="E20" s="46">
        <v>-0.0002736974</v>
      </c>
      <c r="F20" s="47">
        <v>-0.00176056</v>
      </c>
      <c r="G20" s="48">
        <v>-0.001868587</v>
      </c>
    </row>
    <row r="21" spans="1:7" ht="12.75" thickTop="1">
      <c r="A21" s="6" t="s">
        <v>29</v>
      </c>
      <c r="B21" s="39">
        <v>-114.3003</v>
      </c>
      <c r="C21" s="40">
        <v>132.3993</v>
      </c>
      <c r="D21" s="40">
        <v>-15.31995</v>
      </c>
      <c r="E21" s="40">
        <v>10.44445</v>
      </c>
      <c r="F21" s="41">
        <v>-106.1295</v>
      </c>
      <c r="G21" s="43">
        <v>0.005896791</v>
      </c>
    </row>
    <row r="22" spans="1:7" ht="12">
      <c r="A22" s="20" t="s">
        <v>30</v>
      </c>
      <c r="B22" s="29">
        <v>8.085111</v>
      </c>
      <c r="C22" s="14">
        <v>9.807914</v>
      </c>
      <c r="D22" s="14">
        <v>19.51014</v>
      </c>
      <c r="E22" s="14">
        <v>-12.91831</v>
      </c>
      <c r="F22" s="25">
        <v>-37.34593</v>
      </c>
      <c r="G22" s="36">
        <v>0</v>
      </c>
    </row>
    <row r="23" spans="1:7" ht="12">
      <c r="A23" s="20" t="s">
        <v>31</v>
      </c>
      <c r="B23" s="29">
        <v>-0.8058792</v>
      </c>
      <c r="C23" s="14">
        <v>0.1936718</v>
      </c>
      <c r="D23" s="14">
        <v>2.358896</v>
      </c>
      <c r="E23" s="14">
        <v>-0.1632333</v>
      </c>
      <c r="F23" s="25">
        <v>6.829747</v>
      </c>
      <c r="G23" s="35">
        <v>1.371489</v>
      </c>
    </row>
    <row r="24" spans="1:7" ht="12">
      <c r="A24" s="20" t="s">
        <v>32</v>
      </c>
      <c r="B24" s="29">
        <v>-1.764962</v>
      </c>
      <c r="C24" s="14">
        <v>-1.800636</v>
      </c>
      <c r="D24" s="14">
        <v>-2.203844</v>
      </c>
      <c r="E24" s="14">
        <v>-3.609745</v>
      </c>
      <c r="F24" s="25">
        <v>-2.27054</v>
      </c>
      <c r="G24" s="50">
        <v>-2.390732</v>
      </c>
    </row>
    <row r="25" spans="1:7" ht="12">
      <c r="A25" s="20" t="s">
        <v>33</v>
      </c>
      <c r="B25" s="29">
        <v>0.05553689</v>
      </c>
      <c r="C25" s="14">
        <v>1.625169</v>
      </c>
      <c r="D25" s="14">
        <v>1.704159</v>
      </c>
      <c r="E25" s="14">
        <v>-0.1602562</v>
      </c>
      <c r="F25" s="25">
        <v>-1.016558</v>
      </c>
      <c r="G25" s="35">
        <v>0.6347061</v>
      </c>
    </row>
    <row r="26" spans="1:7" ht="12">
      <c r="A26" s="21" t="s">
        <v>34</v>
      </c>
      <c r="B26" s="31">
        <v>1.143048</v>
      </c>
      <c r="C26" s="16">
        <v>0.470272</v>
      </c>
      <c r="D26" s="16">
        <v>0.411956</v>
      </c>
      <c r="E26" s="16">
        <v>0.05015022</v>
      </c>
      <c r="F26" s="27">
        <v>1.441825</v>
      </c>
      <c r="G26" s="37">
        <v>0.5818751</v>
      </c>
    </row>
    <row r="27" spans="1:7" ht="12">
      <c r="A27" s="20" t="s">
        <v>35</v>
      </c>
      <c r="B27" s="29">
        <v>0.01262019</v>
      </c>
      <c r="C27" s="14">
        <v>-0.2357228</v>
      </c>
      <c r="D27" s="14">
        <v>-0.2993931</v>
      </c>
      <c r="E27" s="14">
        <v>0.1008151</v>
      </c>
      <c r="F27" s="25">
        <v>0.3774322</v>
      </c>
      <c r="G27" s="35">
        <v>-0.05221729</v>
      </c>
    </row>
    <row r="28" spans="1:7" ht="12">
      <c r="A28" s="20" t="s">
        <v>36</v>
      </c>
      <c r="B28" s="29">
        <v>-0.1634099</v>
      </c>
      <c r="C28" s="14">
        <v>-0.02485362</v>
      </c>
      <c r="D28" s="14">
        <v>-0.31658</v>
      </c>
      <c r="E28" s="14">
        <v>-0.3673954</v>
      </c>
      <c r="F28" s="25">
        <v>-0.3180371</v>
      </c>
      <c r="G28" s="50">
        <v>-0.2366791</v>
      </c>
    </row>
    <row r="29" spans="1:7" ht="12">
      <c r="A29" s="20" t="s">
        <v>37</v>
      </c>
      <c r="B29" s="51">
        <v>0.124515</v>
      </c>
      <c r="C29" s="52">
        <v>0.2349674</v>
      </c>
      <c r="D29" s="52">
        <v>0.08696838</v>
      </c>
      <c r="E29" s="52">
        <v>0.09996456</v>
      </c>
      <c r="F29" s="53">
        <v>0.1224704</v>
      </c>
      <c r="G29" s="35">
        <v>0.1358838</v>
      </c>
    </row>
    <row r="30" spans="1:7" ht="12">
      <c r="A30" s="21" t="s">
        <v>38</v>
      </c>
      <c r="B30" s="54">
        <v>0.2254867</v>
      </c>
      <c r="C30" s="55">
        <v>0.124766</v>
      </c>
      <c r="D30" s="55">
        <v>0.1519588</v>
      </c>
      <c r="E30" s="55">
        <v>0.007742086</v>
      </c>
      <c r="F30" s="56">
        <v>0.230971</v>
      </c>
      <c r="G30" s="37">
        <v>0.1318895</v>
      </c>
    </row>
    <row r="31" spans="1:7" ht="12">
      <c r="A31" s="20" t="s">
        <v>39</v>
      </c>
      <c r="B31" s="29">
        <v>0.03214689</v>
      </c>
      <c r="C31" s="14">
        <v>0.02705187</v>
      </c>
      <c r="D31" s="14">
        <v>-0.03894249</v>
      </c>
      <c r="E31" s="14">
        <v>0.02451225</v>
      </c>
      <c r="F31" s="25">
        <v>0.0275507</v>
      </c>
      <c r="G31" s="35">
        <v>0.01136579</v>
      </c>
    </row>
    <row r="32" spans="1:7" ht="12">
      <c r="A32" s="20" t="s">
        <v>40</v>
      </c>
      <c r="B32" s="29">
        <v>-0.0008226122</v>
      </c>
      <c r="C32" s="14">
        <v>0.01722279</v>
      </c>
      <c r="D32" s="14">
        <v>-0.01914548</v>
      </c>
      <c r="E32" s="14">
        <v>-0.03506976</v>
      </c>
      <c r="F32" s="25">
        <v>-0.02615304</v>
      </c>
      <c r="G32" s="35">
        <v>-0.01251547</v>
      </c>
    </row>
    <row r="33" spans="1:7" ht="12">
      <c r="A33" s="20" t="s">
        <v>41</v>
      </c>
      <c r="B33" s="29">
        <v>0.1196718</v>
      </c>
      <c r="C33" s="14">
        <v>0.0431858</v>
      </c>
      <c r="D33" s="14">
        <v>0.06889015</v>
      </c>
      <c r="E33" s="14">
        <v>0.08781626</v>
      </c>
      <c r="F33" s="25">
        <v>0.06127867</v>
      </c>
      <c r="G33" s="50">
        <v>0.07357102</v>
      </c>
    </row>
    <row r="34" spans="1:7" ht="12">
      <c r="A34" s="21" t="s">
        <v>42</v>
      </c>
      <c r="B34" s="31">
        <v>0.01207277</v>
      </c>
      <c r="C34" s="16">
        <v>0.008497586</v>
      </c>
      <c r="D34" s="16">
        <v>0.01314151</v>
      </c>
      <c r="E34" s="16">
        <v>0.008070248</v>
      </c>
      <c r="F34" s="27">
        <v>-0.03075877</v>
      </c>
      <c r="G34" s="37">
        <v>0.004794239</v>
      </c>
    </row>
    <row r="35" spans="1:7" ht="12.75" thickBot="1">
      <c r="A35" s="22" t="s">
        <v>43</v>
      </c>
      <c r="B35" s="32">
        <v>-0.0003076429</v>
      </c>
      <c r="C35" s="17">
        <v>0.007087948</v>
      </c>
      <c r="D35" s="17">
        <v>0.008079347</v>
      </c>
      <c r="E35" s="17">
        <v>-0.001549151</v>
      </c>
      <c r="F35" s="28">
        <v>-9.173367E-05</v>
      </c>
      <c r="G35" s="38">
        <v>0.003220367</v>
      </c>
    </row>
    <row r="36" spans="1:7" ht="12">
      <c r="A36" s="4" t="s">
        <v>44</v>
      </c>
      <c r="B36" s="3">
        <v>20.99304</v>
      </c>
      <c r="C36" s="3">
        <v>20.99915</v>
      </c>
      <c r="D36" s="3">
        <v>21.0083</v>
      </c>
      <c r="E36" s="3">
        <v>21.0083</v>
      </c>
      <c r="F36" s="3">
        <v>21.01746</v>
      </c>
      <c r="G36" s="3"/>
    </row>
    <row r="37" spans="1:6" ht="12">
      <c r="A37" s="4" t="s">
        <v>45</v>
      </c>
      <c r="B37" s="2">
        <v>-0.2995809</v>
      </c>
      <c r="C37" s="2">
        <v>-0.2583822</v>
      </c>
      <c r="D37" s="2">
        <v>-0.2421061</v>
      </c>
      <c r="E37" s="2">
        <v>-0.2324422</v>
      </c>
      <c r="F37" s="2">
        <v>-0.223287</v>
      </c>
    </row>
    <row r="38" spans="1:7" ht="12">
      <c r="A38" s="4" t="s">
        <v>52</v>
      </c>
      <c r="B38" s="2">
        <v>-5.537029E-05</v>
      </c>
      <c r="C38" s="2">
        <v>0.0002662533</v>
      </c>
      <c r="D38" s="2">
        <v>-6.804543E-05</v>
      </c>
      <c r="E38" s="2">
        <v>3.053966E-05</v>
      </c>
      <c r="F38" s="2">
        <v>-0.0003528425</v>
      </c>
      <c r="G38" s="2">
        <v>0.0001653915</v>
      </c>
    </row>
    <row r="39" spans="1:7" ht="12.75" thickBot="1">
      <c r="A39" s="4" t="s">
        <v>53</v>
      </c>
      <c r="B39" s="2">
        <v>0.0001943552</v>
      </c>
      <c r="C39" s="2">
        <v>-0.0002253399</v>
      </c>
      <c r="D39" s="2">
        <v>2.617668E-05</v>
      </c>
      <c r="E39" s="2">
        <v>-1.771611E-05</v>
      </c>
      <c r="F39" s="2">
        <v>0.0001791024</v>
      </c>
      <c r="G39" s="2">
        <v>0.0008621574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3.116132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0.003754</v>
      </c>
      <c r="D4">
        <v>0.003752</v>
      </c>
      <c r="E4">
        <v>0.003754</v>
      </c>
      <c r="F4">
        <v>0.002085</v>
      </c>
      <c r="G4">
        <v>0.011696</v>
      </c>
    </row>
    <row r="5" spans="1:7" ht="12.75">
      <c r="A5" t="s">
        <v>13</v>
      </c>
      <c r="B5">
        <v>0.404255</v>
      </c>
      <c r="C5">
        <v>0.490396</v>
      </c>
      <c r="D5">
        <v>0.975506</v>
      </c>
      <c r="E5">
        <v>-0.645915</v>
      </c>
      <c r="F5">
        <v>-1.867288</v>
      </c>
      <c r="G5">
        <v>2.382053</v>
      </c>
    </row>
    <row r="6" spans="1:7" ht="12.75">
      <c r="A6" t="s">
        <v>14</v>
      </c>
      <c r="B6" s="57">
        <v>32.6632</v>
      </c>
      <c r="C6" s="57">
        <v>-156.7496</v>
      </c>
      <c r="D6" s="57">
        <v>40.05676</v>
      </c>
      <c r="E6" s="57">
        <v>-17.95104</v>
      </c>
      <c r="F6" s="57">
        <v>207.161</v>
      </c>
      <c r="G6" s="57">
        <v>-0.001884434</v>
      </c>
    </row>
    <row r="7" spans="1:7" ht="12.75">
      <c r="A7" t="s">
        <v>15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16</v>
      </c>
      <c r="B8" s="57">
        <v>0.6647375</v>
      </c>
      <c r="C8" s="57">
        <v>0.1954749</v>
      </c>
      <c r="D8" s="57">
        <v>1.027057</v>
      </c>
      <c r="E8" s="57">
        <v>-0.8886318</v>
      </c>
      <c r="F8" s="57">
        <v>-2.023496</v>
      </c>
      <c r="G8" s="57">
        <v>-0.09424132</v>
      </c>
    </row>
    <row r="9" spans="1:7" ht="12.75">
      <c r="A9" t="s">
        <v>17</v>
      </c>
      <c r="B9" s="57">
        <v>-0.4301042</v>
      </c>
      <c r="C9" s="57">
        <v>-0.2246488</v>
      </c>
      <c r="D9" s="57">
        <v>-0.01766265</v>
      </c>
      <c r="E9" s="57">
        <v>0.06042542</v>
      </c>
      <c r="F9" s="57">
        <v>-1.628422</v>
      </c>
      <c r="G9" s="57">
        <v>-0.3236059</v>
      </c>
    </row>
    <row r="10" spans="1:7" ht="12.75">
      <c r="A10" t="s">
        <v>18</v>
      </c>
      <c r="B10" s="57">
        <v>-0.6914811</v>
      </c>
      <c r="C10" s="57">
        <v>-0.4692229</v>
      </c>
      <c r="D10" s="57">
        <v>-0.1142836</v>
      </c>
      <c r="E10" s="57">
        <v>0.2243869</v>
      </c>
      <c r="F10" s="57">
        <v>1.079274</v>
      </c>
      <c r="G10" s="57">
        <v>-0.04195387</v>
      </c>
    </row>
    <row r="11" spans="1:7" ht="12.75">
      <c r="A11" t="s">
        <v>19</v>
      </c>
      <c r="B11" s="57">
        <v>5.446045</v>
      </c>
      <c r="C11" s="57">
        <v>5.66521</v>
      </c>
      <c r="D11" s="57">
        <v>5.296353</v>
      </c>
      <c r="E11" s="57">
        <v>5.347333</v>
      </c>
      <c r="F11" s="57">
        <v>16.20183</v>
      </c>
      <c r="G11" s="57">
        <v>6.876839</v>
      </c>
    </row>
    <row r="12" spans="1:7" ht="12.75">
      <c r="A12" t="s">
        <v>20</v>
      </c>
      <c r="B12" s="57">
        <v>-0.1272652</v>
      </c>
      <c r="C12" s="57">
        <v>-0.1069701</v>
      </c>
      <c r="D12" s="57">
        <v>-0.03487981</v>
      </c>
      <c r="E12" s="57">
        <v>-0.3670214</v>
      </c>
      <c r="F12" s="57">
        <v>-0.1246534</v>
      </c>
      <c r="G12" s="57">
        <v>-0.1575131</v>
      </c>
    </row>
    <row r="13" spans="1:7" ht="12.75">
      <c r="A13" t="s">
        <v>21</v>
      </c>
      <c r="B13" s="57">
        <v>-0.1117545</v>
      </c>
      <c r="C13" s="57">
        <v>-0.03016641</v>
      </c>
      <c r="D13" s="57">
        <v>0.1745146</v>
      </c>
      <c r="E13" s="57">
        <v>-0.0724131</v>
      </c>
      <c r="F13" s="57">
        <v>-0.178916</v>
      </c>
      <c r="G13" s="57">
        <v>-0.02276479</v>
      </c>
    </row>
    <row r="14" spans="1:7" ht="12.75">
      <c r="A14" t="s">
        <v>22</v>
      </c>
      <c r="B14" s="57">
        <v>-0.1126242</v>
      </c>
      <c r="C14" s="57">
        <v>0.01896371</v>
      </c>
      <c r="D14" s="57">
        <v>0.06058166</v>
      </c>
      <c r="E14" s="57">
        <v>-0.002459878</v>
      </c>
      <c r="F14" s="57">
        <v>-0.12382</v>
      </c>
      <c r="G14" s="57">
        <v>-0.01425608</v>
      </c>
    </row>
    <row r="15" spans="1:7" ht="12.75">
      <c r="A15" t="s">
        <v>23</v>
      </c>
      <c r="B15" s="57">
        <v>-0.319212</v>
      </c>
      <c r="C15" s="57">
        <v>-0.08922031</v>
      </c>
      <c r="D15" s="57">
        <v>-0.1019935</v>
      </c>
      <c r="E15" s="57">
        <v>-0.1160273</v>
      </c>
      <c r="F15" s="57">
        <v>-0.3159015</v>
      </c>
      <c r="G15" s="57">
        <v>-0.1622424</v>
      </c>
    </row>
    <row r="16" spans="1:7" ht="12.75">
      <c r="A16" t="s">
        <v>24</v>
      </c>
      <c r="B16" s="57">
        <v>0.004401763</v>
      </c>
      <c r="C16" s="57">
        <v>-0.02504858</v>
      </c>
      <c r="D16" s="57">
        <v>-0.01019272</v>
      </c>
      <c r="E16" s="57">
        <v>-0.004261461</v>
      </c>
      <c r="F16" s="57">
        <v>0.008882757</v>
      </c>
      <c r="G16" s="57">
        <v>-0.007683015</v>
      </c>
    </row>
    <row r="17" spans="1:7" ht="12.75">
      <c r="A17" t="s">
        <v>25</v>
      </c>
      <c r="B17" s="57">
        <v>-0.02815638</v>
      </c>
      <c r="C17" s="57">
        <v>-0.003676467</v>
      </c>
      <c r="D17" s="57">
        <v>-0.0167508</v>
      </c>
      <c r="E17" s="57">
        <v>-0.01752267</v>
      </c>
      <c r="F17" s="57">
        <v>-0.02883874</v>
      </c>
      <c r="G17" s="57">
        <v>-0.01705319</v>
      </c>
    </row>
    <row r="18" spans="1:7" ht="12.75">
      <c r="A18" t="s">
        <v>26</v>
      </c>
      <c r="B18" s="57">
        <v>0.01396225</v>
      </c>
      <c r="C18" s="57">
        <v>0.05276237</v>
      </c>
      <c r="D18" s="57">
        <v>0.02629724</v>
      </c>
      <c r="E18" s="57">
        <v>0.03079699</v>
      </c>
      <c r="F18" s="57">
        <v>-0.06780143</v>
      </c>
      <c r="G18" s="57">
        <v>0.01939611</v>
      </c>
    </row>
    <row r="19" spans="1:7" ht="12.75">
      <c r="A19" t="s">
        <v>27</v>
      </c>
      <c r="B19" s="57">
        <v>-0.1859898</v>
      </c>
      <c r="C19" s="57">
        <v>-0.1597952</v>
      </c>
      <c r="D19" s="57">
        <v>-0.1613646</v>
      </c>
      <c r="E19" s="57">
        <v>-0.1711041</v>
      </c>
      <c r="F19" s="57">
        <v>-0.1363224</v>
      </c>
      <c r="G19" s="57">
        <v>-0.1635381</v>
      </c>
    </row>
    <row r="20" spans="1:7" ht="12.75">
      <c r="A20" t="s">
        <v>28</v>
      </c>
      <c r="B20" s="57">
        <v>-0.0002883092</v>
      </c>
      <c r="C20" s="57">
        <v>-0.004376278</v>
      </c>
      <c r="D20" s="57">
        <v>-0.001964962</v>
      </c>
      <c r="E20" s="57">
        <v>-0.0002736974</v>
      </c>
      <c r="F20" s="57">
        <v>-0.00176056</v>
      </c>
      <c r="G20" s="57">
        <v>-0.001868587</v>
      </c>
    </row>
    <row r="21" spans="1:7" ht="12.75">
      <c r="A21" t="s">
        <v>29</v>
      </c>
      <c r="B21" s="57">
        <v>-114.3003</v>
      </c>
      <c r="C21" s="57">
        <v>132.3993</v>
      </c>
      <c r="D21" s="57">
        <v>-15.31995</v>
      </c>
      <c r="E21" s="57">
        <v>10.44445</v>
      </c>
      <c r="F21" s="57">
        <v>-106.1295</v>
      </c>
      <c r="G21" s="57">
        <v>0.005896791</v>
      </c>
    </row>
    <row r="22" spans="1:7" ht="12.75">
      <c r="A22" t="s">
        <v>30</v>
      </c>
      <c r="B22" s="57">
        <v>8.085111</v>
      </c>
      <c r="C22" s="57">
        <v>9.807914</v>
      </c>
      <c r="D22" s="57">
        <v>19.51014</v>
      </c>
      <c r="E22" s="57">
        <v>-12.91831</v>
      </c>
      <c r="F22" s="57">
        <v>-37.34593</v>
      </c>
      <c r="G22" s="57">
        <v>0</v>
      </c>
    </row>
    <row r="23" spans="1:7" ht="12.75">
      <c r="A23" t="s">
        <v>31</v>
      </c>
      <c r="B23" s="57">
        <v>-0.8058792</v>
      </c>
      <c r="C23" s="57">
        <v>0.1936718</v>
      </c>
      <c r="D23" s="57">
        <v>2.358896</v>
      </c>
      <c r="E23" s="57">
        <v>-0.1632333</v>
      </c>
      <c r="F23" s="57">
        <v>6.829747</v>
      </c>
      <c r="G23" s="57">
        <v>1.371489</v>
      </c>
    </row>
    <row r="24" spans="1:7" ht="12.75">
      <c r="A24" t="s">
        <v>32</v>
      </c>
      <c r="B24" s="57">
        <v>-1.764962</v>
      </c>
      <c r="C24" s="57">
        <v>-1.800636</v>
      </c>
      <c r="D24" s="57">
        <v>-2.203844</v>
      </c>
      <c r="E24" s="57">
        <v>-3.609745</v>
      </c>
      <c r="F24" s="57">
        <v>-2.27054</v>
      </c>
      <c r="G24" s="57">
        <v>-2.390732</v>
      </c>
    </row>
    <row r="25" spans="1:7" ht="12.75">
      <c r="A25" t="s">
        <v>33</v>
      </c>
      <c r="B25" s="57">
        <v>0.05553689</v>
      </c>
      <c r="C25" s="57">
        <v>1.625169</v>
      </c>
      <c r="D25" s="57">
        <v>1.704159</v>
      </c>
      <c r="E25" s="57">
        <v>-0.1602562</v>
      </c>
      <c r="F25" s="57">
        <v>-1.016558</v>
      </c>
      <c r="G25" s="57">
        <v>0.6347061</v>
      </c>
    </row>
    <row r="26" spans="1:7" ht="12.75">
      <c r="A26" t="s">
        <v>34</v>
      </c>
      <c r="B26" s="57">
        <v>1.143048</v>
      </c>
      <c r="C26" s="57">
        <v>0.470272</v>
      </c>
      <c r="D26" s="57">
        <v>0.411956</v>
      </c>
      <c r="E26" s="57">
        <v>0.05015022</v>
      </c>
      <c r="F26" s="57">
        <v>1.441825</v>
      </c>
      <c r="G26" s="57">
        <v>0.5818751</v>
      </c>
    </row>
    <row r="27" spans="1:7" ht="12.75">
      <c r="A27" t="s">
        <v>35</v>
      </c>
      <c r="B27" s="57">
        <v>0.01262019</v>
      </c>
      <c r="C27" s="57">
        <v>-0.2357228</v>
      </c>
      <c r="D27" s="57">
        <v>-0.2993931</v>
      </c>
      <c r="E27" s="57">
        <v>0.1008151</v>
      </c>
      <c r="F27" s="57">
        <v>0.3774322</v>
      </c>
      <c r="G27" s="57">
        <v>-0.05221729</v>
      </c>
    </row>
    <row r="28" spans="1:7" ht="12.75">
      <c r="A28" t="s">
        <v>36</v>
      </c>
      <c r="B28" s="57">
        <v>-0.1634099</v>
      </c>
      <c r="C28" s="57">
        <v>-0.02485362</v>
      </c>
      <c r="D28" s="57">
        <v>-0.31658</v>
      </c>
      <c r="E28" s="57">
        <v>-0.3673954</v>
      </c>
      <c r="F28" s="57">
        <v>-0.3180371</v>
      </c>
      <c r="G28" s="57">
        <v>-0.2366791</v>
      </c>
    </row>
    <row r="29" spans="1:7" ht="12.75">
      <c r="A29" t="s">
        <v>37</v>
      </c>
      <c r="B29" s="57">
        <v>0.124515</v>
      </c>
      <c r="C29" s="57">
        <v>0.2349674</v>
      </c>
      <c r="D29" s="57">
        <v>0.08696838</v>
      </c>
      <c r="E29" s="57">
        <v>0.09996456</v>
      </c>
      <c r="F29" s="57">
        <v>0.1224704</v>
      </c>
      <c r="G29" s="57">
        <v>0.1358838</v>
      </c>
    </row>
    <row r="30" spans="1:7" ht="12.75">
      <c r="A30" t="s">
        <v>38</v>
      </c>
      <c r="B30" s="57">
        <v>0.2254867</v>
      </c>
      <c r="C30" s="57">
        <v>0.124766</v>
      </c>
      <c r="D30" s="57">
        <v>0.1519588</v>
      </c>
      <c r="E30" s="57">
        <v>0.007742086</v>
      </c>
      <c r="F30" s="57">
        <v>0.230971</v>
      </c>
      <c r="G30" s="57">
        <v>0.1318895</v>
      </c>
    </row>
    <row r="31" spans="1:7" ht="12.75">
      <c r="A31" t="s">
        <v>39</v>
      </c>
      <c r="B31" s="57">
        <v>0.03214689</v>
      </c>
      <c r="C31" s="57">
        <v>0.02705187</v>
      </c>
      <c r="D31" s="57">
        <v>-0.03894249</v>
      </c>
      <c r="E31" s="57">
        <v>0.02451225</v>
      </c>
      <c r="F31" s="57">
        <v>0.0275507</v>
      </c>
      <c r="G31" s="57">
        <v>0.01136579</v>
      </c>
    </row>
    <row r="32" spans="1:7" ht="12.75">
      <c r="A32" t="s">
        <v>40</v>
      </c>
      <c r="B32" s="57">
        <v>-0.0008226122</v>
      </c>
      <c r="C32" s="57">
        <v>0.01722279</v>
      </c>
      <c r="D32" s="57">
        <v>-0.01914548</v>
      </c>
      <c r="E32" s="57">
        <v>-0.03506976</v>
      </c>
      <c r="F32" s="57">
        <v>-0.02615304</v>
      </c>
      <c r="G32" s="57">
        <v>-0.01251547</v>
      </c>
    </row>
    <row r="33" spans="1:7" ht="12.75">
      <c r="A33" t="s">
        <v>41</v>
      </c>
      <c r="B33" s="57">
        <v>0.1196718</v>
      </c>
      <c r="C33" s="57">
        <v>0.0431858</v>
      </c>
      <c r="D33" s="57">
        <v>0.06889015</v>
      </c>
      <c r="E33" s="57">
        <v>0.08781626</v>
      </c>
      <c r="F33" s="57">
        <v>0.06127867</v>
      </c>
      <c r="G33" s="57">
        <v>0.07357102</v>
      </c>
    </row>
    <row r="34" spans="1:7" ht="12.75">
      <c r="A34" t="s">
        <v>42</v>
      </c>
      <c r="B34" s="57">
        <v>0.01207277</v>
      </c>
      <c r="C34" s="57">
        <v>0.008497586</v>
      </c>
      <c r="D34" s="57">
        <v>0.01314151</v>
      </c>
      <c r="E34" s="57">
        <v>0.008070248</v>
      </c>
      <c r="F34" s="57">
        <v>-0.03075877</v>
      </c>
      <c r="G34" s="57">
        <v>0.004794239</v>
      </c>
    </row>
    <row r="35" spans="1:7" ht="12.75">
      <c r="A35" t="s">
        <v>43</v>
      </c>
      <c r="B35" s="57">
        <v>-0.0003076429</v>
      </c>
      <c r="C35" s="57">
        <v>0.007087948</v>
      </c>
      <c r="D35" s="57">
        <v>0.008079347</v>
      </c>
      <c r="E35" s="57">
        <v>-0.001549151</v>
      </c>
      <c r="F35" s="57">
        <v>-9.173367E-05</v>
      </c>
      <c r="G35" s="57">
        <v>0.003220367</v>
      </c>
    </row>
    <row r="36" spans="1:6" ht="12.75">
      <c r="A36" t="s">
        <v>44</v>
      </c>
      <c r="B36" s="57">
        <v>20.99304</v>
      </c>
      <c r="C36" s="57">
        <v>20.99915</v>
      </c>
      <c r="D36" s="57">
        <v>21.0083</v>
      </c>
      <c r="E36" s="57">
        <v>21.0083</v>
      </c>
      <c r="F36" s="57">
        <v>21.01746</v>
      </c>
    </row>
    <row r="37" spans="1:6" ht="12.75">
      <c r="A37" t="s">
        <v>45</v>
      </c>
      <c r="B37" s="57">
        <v>-0.2995809</v>
      </c>
      <c r="C37" s="57">
        <v>-0.2583822</v>
      </c>
      <c r="D37" s="57">
        <v>-0.2421061</v>
      </c>
      <c r="E37" s="57">
        <v>-0.2324422</v>
      </c>
      <c r="F37" s="57">
        <v>-0.223287</v>
      </c>
    </row>
    <row r="38" spans="1:7" ht="12.75">
      <c r="A38" t="s">
        <v>54</v>
      </c>
      <c r="B38" s="57">
        <v>-5.537029E-05</v>
      </c>
      <c r="C38" s="57">
        <v>0.0002662533</v>
      </c>
      <c r="D38" s="57">
        <v>-6.804543E-05</v>
      </c>
      <c r="E38" s="57">
        <v>3.053966E-05</v>
      </c>
      <c r="F38" s="57">
        <v>-0.0003528425</v>
      </c>
      <c r="G38" s="57">
        <v>0.0001653915</v>
      </c>
    </row>
    <row r="39" spans="1:7" ht="12.75">
      <c r="A39" t="s">
        <v>55</v>
      </c>
      <c r="B39" s="57">
        <v>0.0001943552</v>
      </c>
      <c r="C39" s="57">
        <v>-0.0002253399</v>
      </c>
      <c r="D39" s="57">
        <v>2.617668E-05</v>
      </c>
      <c r="E39" s="57">
        <v>-1.771611E-05</v>
      </c>
      <c r="F39" s="57">
        <v>0.0001791024</v>
      </c>
      <c r="G39" s="57">
        <v>0.0008621574</v>
      </c>
    </row>
    <row r="40" spans="2:5" ht="12.75">
      <c r="B40" t="s">
        <v>46</v>
      </c>
      <c r="C40">
        <v>-0.003753</v>
      </c>
      <c r="D40" t="s">
        <v>47</v>
      </c>
      <c r="E40">
        <v>3.116132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-5.537030160079489E-05</v>
      </c>
      <c r="C50">
        <f>-0.017/(C7*C7+C22*C22)*(C21*C22+C6*C7)</f>
        <v>0.0002662533085159883</v>
      </c>
      <c r="D50">
        <f>-0.017/(D7*D7+D22*D22)*(D21*D22+D6*D7)</f>
        <v>-6.804542094534467E-05</v>
      </c>
      <c r="E50">
        <f>-0.017/(E7*E7+E22*E22)*(E21*E22+E6*E7)</f>
        <v>3.0539654223879816E-05</v>
      </c>
      <c r="F50">
        <f>-0.017/(F7*F7+F22*F22)*(F21*F22+F6*F7)</f>
        <v>-0.0003528425746686281</v>
      </c>
      <c r="G50">
        <f>(B50*B$4+C50*C$4+D50*D$4+E50*E$4+F50*F$4)/SUM(B$4:F$4)</f>
        <v>-9.721899407245795E-08</v>
      </c>
    </row>
    <row r="51" spans="1:7" ht="12.75">
      <c r="A51" t="s">
        <v>58</v>
      </c>
      <c r="B51">
        <f>-0.017/(B7*B7+B22*B22)*(B21*B7-B6*B22)</f>
        <v>0.0001943552775034546</v>
      </c>
      <c r="C51">
        <f>-0.017/(C7*C7+C22*C22)*(C21*C7-C6*C22)</f>
        <v>-0.00022533994895521404</v>
      </c>
      <c r="D51">
        <f>-0.017/(D7*D7+D22*D22)*(D21*D7-D6*D22)</f>
        <v>2.6176672568900263E-05</v>
      </c>
      <c r="E51">
        <f>-0.017/(E7*E7+E22*E22)*(E21*E7-E6*E22)</f>
        <v>-1.771611292794431E-05</v>
      </c>
      <c r="F51">
        <f>-0.017/(F7*F7+F22*F22)*(F21*F7-F6*F22)</f>
        <v>0.0001791024265905406</v>
      </c>
      <c r="G51">
        <f>(B51*B$4+C51*C$4+D51*D$4+E51*E$4+F51*F$4)/SUM(B$4:F$4)</f>
        <v>-1.9881621156669625E-07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10000.014096489374</v>
      </c>
      <c r="C62">
        <f>C7+(2/0.017)*(C8*C50-C23*C51)</f>
        <v>10000.011257392045</v>
      </c>
      <c r="D62">
        <f>D7+(2/0.017)*(D8*D50-D23*D51)</f>
        <v>9999.984513579515</v>
      </c>
      <c r="E62">
        <f>E7+(2/0.017)*(E8*E50-E23*E51)</f>
        <v>9999.996467015591</v>
      </c>
      <c r="F62">
        <f>F7+(2/0.017)*(F8*F50-F23*F51)</f>
        <v>9999.94008838562</v>
      </c>
    </row>
    <row r="63" spans="1:6" ht="12.75">
      <c r="A63" t="s">
        <v>66</v>
      </c>
      <c r="B63">
        <f>B8+(3/0.017)*(B9*B50-B24*B51)</f>
        <v>0.7294747962176742</v>
      </c>
      <c r="C63">
        <f>C8+(3/0.017)*(C9*C50-C24*C51)</f>
        <v>0.11331571577981166</v>
      </c>
      <c r="D63">
        <f>D8+(3/0.017)*(D9*D50-D24*D51)</f>
        <v>1.037449558570917</v>
      </c>
      <c r="E63">
        <f>E8+(3/0.017)*(E9*E50-E24*E51)</f>
        <v>-0.8995915550519911</v>
      </c>
      <c r="F63">
        <f>F8+(3/0.017)*(F9*F50-F24*F51)</f>
        <v>-1.8503367350356608</v>
      </c>
    </row>
    <row r="64" spans="1:6" ht="12.75">
      <c r="A64" t="s">
        <v>67</v>
      </c>
      <c r="B64">
        <f>B9+(4/0.017)*(B10*B50-B25*B51)</f>
        <v>-0.4236351107316187</v>
      </c>
      <c r="C64">
        <f>C9+(4/0.017)*(C10*C50-C25*C51)</f>
        <v>-0.16787624707126364</v>
      </c>
      <c r="D64">
        <f>D9+(4/0.017)*(D10*D50-D25*D51)</f>
        <v>-0.02632917623039885</v>
      </c>
      <c r="E64">
        <f>E9+(4/0.017)*(E10*E50-E25*E51)</f>
        <v>0.06136979209453296</v>
      </c>
      <c r="F64">
        <f>F9+(4/0.017)*(F10*F50-F25*F51)</f>
        <v>-1.6751857205559724</v>
      </c>
    </row>
    <row r="65" spans="1:6" ht="12.75">
      <c r="A65" t="s">
        <v>68</v>
      </c>
      <c r="B65">
        <f>B10+(5/0.017)*(B11*B50-B26*B51)</f>
        <v>-0.8455124427709617</v>
      </c>
      <c r="C65">
        <f>C10+(5/0.017)*(C11*C50-C26*C51)</f>
        <v>0.005586504239096568</v>
      </c>
      <c r="D65">
        <f>D10+(5/0.017)*(D11*D50-D26*D51)</f>
        <v>-0.22345307255439203</v>
      </c>
      <c r="E65">
        <f>E10+(5/0.017)*(E11*E50-E26*E51)</f>
        <v>0.27267930229435977</v>
      </c>
      <c r="F65">
        <f>F10+(5/0.017)*(F11*F50-F26*F51)</f>
        <v>-0.678058284635978</v>
      </c>
    </row>
    <row r="66" spans="1:6" ht="12.75">
      <c r="A66" t="s">
        <v>69</v>
      </c>
      <c r="B66">
        <f>B11+(6/0.017)*(B12*B50-B27*B51)</f>
        <v>5.447666380698008</v>
      </c>
      <c r="C66">
        <f>C11+(6/0.017)*(C12*C50-C27*C51)</f>
        <v>5.6364103858505175</v>
      </c>
      <c r="D66">
        <f>D11+(6/0.017)*(D12*D50-D27*D51)</f>
        <v>5.299956715236011</v>
      </c>
      <c r="E66">
        <f>E11+(6/0.017)*(E12*E50-E27*E51)</f>
        <v>5.344007357075651</v>
      </c>
      <c r="F66">
        <f>F11+(6/0.017)*(F12*F50-F27*F51)</f>
        <v>16.193494942483692</v>
      </c>
    </row>
    <row r="67" spans="1:6" ht="12.75">
      <c r="A67" t="s">
        <v>70</v>
      </c>
      <c r="B67">
        <f>B12+(7/0.017)*(B13*B50-B28*B51)</f>
        <v>-0.11163977659877032</v>
      </c>
      <c r="C67">
        <f>C12+(7/0.017)*(C13*C50-C28*C51)</f>
        <v>-0.11258344938323027</v>
      </c>
      <c r="D67">
        <f>D12+(7/0.017)*(D13*D50-D28*D51)</f>
        <v>-0.036357184053748354</v>
      </c>
      <c r="E67">
        <f>E12+(7/0.017)*(E13*E50-E28*E51)</f>
        <v>-0.370612107412718</v>
      </c>
      <c r="F67">
        <f>F12+(7/0.017)*(F13*F50-F28*F51)</f>
        <v>-0.07520441240490501</v>
      </c>
    </row>
    <row r="68" spans="1:6" ht="12.75">
      <c r="A68" t="s">
        <v>71</v>
      </c>
      <c r="B68">
        <f>B13+(8/0.017)*(B14*B50-B29*B51)</f>
        <v>-0.12020819950907972</v>
      </c>
      <c r="C68">
        <f>C13+(8/0.017)*(C14*C50-C29*C51)</f>
        <v>-0.0028738488464107835</v>
      </c>
      <c r="D68">
        <f>D13+(8/0.017)*(D14*D50-D29*D51)</f>
        <v>0.1715033777113527</v>
      </c>
      <c r="E68">
        <f>E13+(8/0.017)*(E14*E50-E29*E51)</f>
        <v>-0.07161504841872972</v>
      </c>
      <c r="F68">
        <f>F13+(8/0.017)*(F14*F50-F29*F51)</f>
        <v>-0.16867871916707983</v>
      </c>
    </row>
    <row r="69" spans="1:6" ht="12.75">
      <c r="A69" t="s">
        <v>72</v>
      </c>
      <c r="B69">
        <f>B14+(9/0.017)*(B15*B50-B30*B51)</f>
        <v>-0.12646814052560043</v>
      </c>
      <c r="C69">
        <f>C14+(9/0.017)*(C15*C50-C30*C51)</f>
        <v>0.021271713066071594</v>
      </c>
      <c r="D69">
        <f>D14+(9/0.017)*(D15*D50-D30*D51)</f>
        <v>0.06214999729450789</v>
      </c>
      <c r="E69">
        <f>E14+(9/0.017)*(E15*E50-E30*E51)</f>
        <v>-0.004263199504347566</v>
      </c>
      <c r="F69">
        <f>F14+(9/0.017)*(F15*F50-F30*F51)</f>
        <v>-0.08671033598430938</v>
      </c>
    </row>
    <row r="70" spans="1:6" ht="12.75">
      <c r="A70" t="s">
        <v>73</v>
      </c>
      <c r="B70">
        <f>B15+(10/0.017)*(B16*B50-B31*B51)</f>
        <v>-0.32303061451276954</v>
      </c>
      <c r="C70">
        <f>C15+(10/0.017)*(C16*C50-C31*C51)</f>
        <v>-0.08955760429040255</v>
      </c>
      <c r="D70">
        <f>D15+(10/0.017)*(D16*D50-D31*D51)</f>
        <v>-0.10098588074545546</v>
      </c>
      <c r="E70">
        <f>E15+(10/0.017)*(E16*E50-E31*E51)</f>
        <v>-0.11584840691547679</v>
      </c>
      <c r="F70">
        <f>F15+(10/0.017)*(F16*F50-F31*F51)</f>
        <v>-0.3206477423966493</v>
      </c>
    </row>
    <row r="71" spans="1:6" ht="12.75">
      <c r="A71" t="s">
        <v>74</v>
      </c>
      <c r="B71">
        <f>B16+(11/0.017)*(B17*B50-B32*B51)</f>
        <v>0.005513996472055794</v>
      </c>
      <c r="C71">
        <f>C16+(11/0.017)*(C17*C50-C32*C51)</f>
        <v>-0.02317074339483931</v>
      </c>
      <c r="D71">
        <f>D16+(11/0.017)*(D17*D50-D32*D51)</f>
        <v>-0.009130909283449248</v>
      </c>
      <c r="E71">
        <f>E16+(11/0.017)*(E17*E50-E32*E51)</f>
        <v>-0.005009743189726213</v>
      </c>
      <c r="F71">
        <f>F16+(11/0.017)*(F17*F50-F32*F51)</f>
        <v>0.018497797599041462</v>
      </c>
    </row>
    <row r="72" spans="1:6" ht="12.75">
      <c r="A72" t="s">
        <v>75</v>
      </c>
      <c r="B72">
        <f>B17+(12/0.017)*(B18*B50-B33*B51)</f>
        <v>-0.04512010227660961</v>
      </c>
      <c r="C72">
        <f>C17+(12/0.017)*(C18*C50-C33*C51)</f>
        <v>0.013109162326048099</v>
      </c>
      <c r="D72">
        <f>D17+(12/0.017)*(D18*D50-D33*D51)</f>
        <v>-0.019286838822545775</v>
      </c>
      <c r="E72">
        <f>E17+(12/0.017)*(E18*E50-E33*E51)</f>
        <v>-0.015760581384842823</v>
      </c>
      <c r="F72">
        <f>F17+(12/0.017)*(F18*F50-F33*F51)</f>
        <v>-0.019698924024347912</v>
      </c>
    </row>
    <row r="73" spans="1:6" ht="12.75">
      <c r="A73" t="s">
        <v>76</v>
      </c>
      <c r="B73">
        <f>B18+(13/0.017)*(B19*B50-B34*B51)</f>
        <v>0.020043118343654107</v>
      </c>
      <c r="C73">
        <f>C18+(13/0.017)*(C19*C50-C34*C51)</f>
        <v>0.021691486696271203</v>
      </c>
      <c r="D73">
        <f>D18+(13/0.017)*(D19*D50-D34*D51)</f>
        <v>0.03443074439226477</v>
      </c>
      <c r="E73">
        <f>E18+(13/0.017)*(E19*E50-E34*E51)</f>
        <v>0.026910382580604277</v>
      </c>
      <c r="F73">
        <f>F18+(13/0.017)*(F19*F50-F34*F51)</f>
        <v>-0.026806069981746478</v>
      </c>
    </row>
    <row r="74" spans="1:6" ht="12.75">
      <c r="A74" t="s">
        <v>77</v>
      </c>
      <c r="B74">
        <f>B19+(14/0.017)*(B20*B50-B35*B51)</f>
        <v>-0.18592741288000963</v>
      </c>
      <c r="C74">
        <f>C19+(14/0.017)*(C20*C50-C35*C51)</f>
        <v>-0.15943943583432701</v>
      </c>
      <c r="D74">
        <f>D19+(14/0.017)*(D20*D50-D35*D51)</f>
        <v>-0.16142865720963592</v>
      </c>
      <c r="E74">
        <f>E19+(14/0.017)*(E20*E50-E35*E51)</f>
        <v>-0.17113358528307235</v>
      </c>
      <c r="F74">
        <f>F19+(14/0.017)*(F20*F50-F35*F51)</f>
        <v>-0.13579729273846006</v>
      </c>
    </row>
    <row r="75" spans="1:6" ht="12.75">
      <c r="A75" t="s">
        <v>78</v>
      </c>
      <c r="B75" s="57">
        <f>B20</f>
        <v>-0.0002883092</v>
      </c>
      <c r="C75" s="57">
        <f>C20</f>
        <v>-0.004376278</v>
      </c>
      <c r="D75" s="57">
        <f>D20</f>
        <v>-0.001964962</v>
      </c>
      <c r="E75" s="57">
        <f>E20</f>
        <v>-0.0002736974</v>
      </c>
      <c r="F75" s="57">
        <f>F20</f>
        <v>-0.00176056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8.105560060663207</v>
      </c>
      <c r="C82">
        <f>C22+(2/0.017)*(C8*C51+C23*C50)</f>
        <v>9.808798406297438</v>
      </c>
      <c r="D82">
        <f>D22+(2/0.017)*(D8*D51+D23*D50)</f>
        <v>19.494419160413212</v>
      </c>
      <c r="E82">
        <f>E22+(2/0.017)*(E8*E51+E23*E50)</f>
        <v>-12.917044351437607</v>
      </c>
      <c r="F82">
        <f>F22+(2/0.017)*(F8*F51+F23*F50)</f>
        <v>-37.672075712895484</v>
      </c>
    </row>
    <row r="83" spans="1:6" ht="12.75">
      <c r="A83" t="s">
        <v>81</v>
      </c>
      <c r="B83">
        <f>B23+(3/0.017)*(B9*B51+B24*B50)</f>
        <v>-0.803385060510434</v>
      </c>
      <c r="C83">
        <f>C23+(3/0.017)*(C9*C51+C24*C50)</f>
        <v>0.11800069235738618</v>
      </c>
      <c r="D83">
        <f>D23+(3/0.017)*(D9*D51+D24*D50)</f>
        <v>2.3852782017539043</v>
      </c>
      <c r="E83">
        <f>E23+(3/0.017)*(E9*E51+E24*E50)</f>
        <v>-0.18287639430014427</v>
      </c>
      <c r="F83">
        <f>F23+(3/0.017)*(F9*F51+F24*F50)</f>
        <v>6.919656796666121</v>
      </c>
    </row>
    <row r="84" spans="1:6" ht="12.75">
      <c r="A84" t="s">
        <v>82</v>
      </c>
      <c r="B84">
        <f>B24+(4/0.017)*(B10*B51+B25*B50)</f>
        <v>-1.7973074342183915</v>
      </c>
      <c r="C84">
        <f>C24+(4/0.017)*(C10*C51+C25*C50)</f>
        <v>-1.6739439323571204</v>
      </c>
      <c r="D84">
        <f>D24+(4/0.017)*(D10*D51+D25*D50)</f>
        <v>-2.2318326543270572</v>
      </c>
      <c r="E84">
        <f>E24+(4/0.017)*(E10*E51+E25*E50)</f>
        <v>-3.611831925316514</v>
      </c>
      <c r="F84">
        <f>F24+(4/0.017)*(F10*F51+F25*F50)</f>
        <v>-2.140661050735042</v>
      </c>
    </row>
    <row r="85" spans="1:6" ht="12.75">
      <c r="A85" t="s">
        <v>83</v>
      </c>
      <c r="B85">
        <f>B25+(5/0.017)*(B11*B51+B26*B50)</f>
        <v>0.3482359119903283</v>
      </c>
      <c r="C85">
        <f>C25+(5/0.017)*(C11*C51+C26*C50)</f>
        <v>1.2865258657887833</v>
      </c>
      <c r="D85">
        <f>D25+(5/0.017)*(D11*D51+D26*D50)</f>
        <v>1.7366911114292212</v>
      </c>
      <c r="E85">
        <f>E25+(5/0.017)*(E11*E51+E26*E50)</f>
        <v>-0.18766866615096225</v>
      </c>
      <c r="F85">
        <f>F25+(5/0.017)*(F11*F51+F26*F50)</f>
        <v>-0.3127198167688754</v>
      </c>
    </row>
    <row r="86" spans="1:6" ht="12.75">
      <c r="A86" t="s">
        <v>84</v>
      </c>
      <c r="B86">
        <f>B26+(6/0.017)*(B12*B51+B27*B50)</f>
        <v>1.1340714892979675</v>
      </c>
      <c r="C86">
        <f>C26+(6/0.017)*(C12*C51+C27*C50)</f>
        <v>0.4566282334639111</v>
      </c>
      <c r="D86">
        <f>D26+(6/0.017)*(D12*D51+D27*D50)</f>
        <v>0.41882398546541044</v>
      </c>
      <c r="E86">
        <f>E26+(6/0.017)*(E12*E51+E27*E50)</f>
        <v>0.0535317673637358</v>
      </c>
      <c r="F86">
        <f>F26+(6/0.017)*(F12*F51+F27*F50)</f>
        <v>1.3869426909528448</v>
      </c>
    </row>
    <row r="87" spans="1:6" ht="12.75">
      <c r="A87" t="s">
        <v>85</v>
      </c>
      <c r="B87">
        <f>B27+(7/0.017)*(B13*B51+B28*B50)</f>
        <v>0.0074022988302689064</v>
      </c>
      <c r="C87">
        <f>C27+(7/0.017)*(C13*C51+C28*C50)</f>
        <v>-0.23564854287342704</v>
      </c>
      <c r="D87">
        <f>D27+(7/0.017)*(D13*D51+D28*D50)</f>
        <v>-0.2886419108035889</v>
      </c>
      <c r="E87">
        <f>E27+(7/0.017)*(E13*E51+E28*E50)</f>
        <v>0.09672329124960763</v>
      </c>
      <c r="F87">
        <f>F27+(7/0.017)*(F13*F51+F28*F50)</f>
        <v>0.41044450447869973</v>
      </c>
    </row>
    <row r="88" spans="1:6" ht="12.75">
      <c r="A88" t="s">
        <v>86</v>
      </c>
      <c r="B88">
        <f>B28+(8/0.017)*(B14*B51+B29*B50)</f>
        <v>-0.17695509564631884</v>
      </c>
      <c r="C88">
        <f>C28+(8/0.017)*(C14*C51+C29*C50)</f>
        <v>0.0025758229176461866</v>
      </c>
      <c r="D88">
        <f>D28+(8/0.017)*(D14*D51+D29*D50)</f>
        <v>-0.31861857588166315</v>
      </c>
      <c r="E88">
        <f>E28+(8/0.017)*(E14*E51+E29*E50)</f>
        <v>-0.3659382411418921</v>
      </c>
      <c r="F88">
        <f>F28+(8/0.017)*(F14*F51+F29*F50)</f>
        <v>-0.34880850410218234</v>
      </c>
    </row>
    <row r="89" spans="1:6" ht="12.75">
      <c r="A89" t="s">
        <v>87</v>
      </c>
      <c r="B89">
        <f>B29+(9/0.017)*(B15*B51+B30*B50)</f>
        <v>0.0850601628908467</v>
      </c>
      <c r="C89">
        <f>C29+(9/0.017)*(C15*C51+C30*C50)</f>
        <v>0.26319789079548633</v>
      </c>
      <c r="D89">
        <f>D29+(9/0.017)*(D15*D51+D30*D50)</f>
        <v>0.08008075890034999</v>
      </c>
      <c r="E89">
        <f>E29+(9/0.017)*(E15*E51+E30*E50)</f>
        <v>0.1011779682594367</v>
      </c>
      <c r="F89">
        <f>F29+(9/0.017)*(F15*F51+F30*F50)</f>
        <v>0.049371803073740325</v>
      </c>
    </row>
    <row r="90" spans="1:6" ht="12.75">
      <c r="A90" t="s">
        <v>88</v>
      </c>
      <c r="B90">
        <f>B30+(10/0.017)*(B16*B51+B31*B50)</f>
        <v>0.2249428899262011</v>
      </c>
      <c r="C90">
        <f>C30+(10/0.017)*(C16*C51+C31*C50)</f>
        <v>0.1323231150750853</v>
      </c>
      <c r="D90">
        <f>D30+(10/0.017)*(D16*D51+D31*D50)</f>
        <v>0.1533605921356961</v>
      </c>
      <c r="E90">
        <f>E30+(10/0.017)*(E16*E51+E31*E50)</f>
        <v>0.008226846096213722</v>
      </c>
      <c r="F90">
        <f>F30+(10/0.017)*(F16*F51+F31*F50)</f>
        <v>0.22618856671270068</v>
      </c>
    </row>
    <row r="91" spans="1:6" ht="12.75">
      <c r="A91" t="s">
        <v>89</v>
      </c>
      <c r="B91">
        <f>B31+(11/0.017)*(B17*B51+B32*B50)</f>
        <v>0.02863543585937879</v>
      </c>
      <c r="C91">
        <f>C31+(11/0.017)*(C17*C51+C32*C50)</f>
        <v>0.03055509804472986</v>
      </c>
      <c r="D91">
        <f>D31+(11/0.017)*(D17*D51+D32*D50)</f>
        <v>-0.03838324868069006</v>
      </c>
      <c r="E91">
        <f>E31+(11/0.017)*(E17*E51+E32*E50)</f>
        <v>0.024020106930614772</v>
      </c>
      <c r="F91">
        <f>F31+(11/0.017)*(F17*F51+F32*F50)</f>
        <v>0.030179582012186897</v>
      </c>
    </row>
    <row r="92" spans="1:6" ht="12.75">
      <c r="A92" t="s">
        <v>90</v>
      </c>
      <c r="B92">
        <f>B32+(12/0.017)*(B18*B51+B33*B50)</f>
        <v>-0.0035844663311440446</v>
      </c>
      <c r="C92">
        <f>C32+(12/0.017)*(C18*C51+C33*C50)</f>
        <v>0.016946714024720224</v>
      </c>
      <c r="D92">
        <f>D32+(12/0.017)*(D18*D51+D33*D50)</f>
        <v>-0.021968504716323868</v>
      </c>
      <c r="E92">
        <f>E32+(12/0.017)*(E18*E51+E33*E50)</f>
        <v>-0.03356180099085631</v>
      </c>
      <c r="F92">
        <f>F32+(12/0.017)*(F18*F51+F33*F50)</f>
        <v>-0.049987245412502046</v>
      </c>
    </row>
    <row r="93" spans="1:6" ht="12.75">
      <c r="A93" t="s">
        <v>91</v>
      </c>
      <c r="B93">
        <f>B33+(13/0.017)*(B19*B51+B34*B50)</f>
        <v>0.09151795074104131</v>
      </c>
      <c r="C93">
        <f>C33+(13/0.017)*(C19*C51+C34*C50)</f>
        <v>0.07245166963390799</v>
      </c>
      <c r="D93">
        <f>D33+(13/0.017)*(D19*D51+D34*D50)</f>
        <v>0.06497622632842075</v>
      </c>
      <c r="E93">
        <f>E33+(13/0.017)*(E19*E51+E34*E50)</f>
        <v>0.09032278399052458</v>
      </c>
      <c r="F93">
        <f>F33+(13/0.017)*(F19*F51+F34*F50)</f>
        <v>0.050907217206077646</v>
      </c>
    </row>
    <row r="94" spans="1:6" ht="12.75">
      <c r="A94" t="s">
        <v>92</v>
      </c>
      <c r="B94">
        <f>B34+(14/0.017)*(B20*B51+B35*B50)</f>
        <v>0.01204065224224692</v>
      </c>
      <c r="C94">
        <f>C34+(14/0.017)*(C20*C51+C35*C50)</f>
        <v>0.010863865890242559</v>
      </c>
      <c r="D94">
        <f>D34+(14/0.017)*(D20*D51+D35*D50)</f>
        <v>0.012646405159854133</v>
      </c>
      <c r="E94">
        <f>E34+(14/0.017)*(E20*E51+E35*E50)</f>
        <v>0.00803527955613663</v>
      </c>
      <c r="F94">
        <f>F34+(14/0.017)*(F20*F51+F35*F50)</f>
        <v>-0.030991790137289588</v>
      </c>
    </row>
    <row r="95" spans="1:6" ht="12.75">
      <c r="A95" t="s">
        <v>93</v>
      </c>
      <c r="B95" s="57">
        <f>B35</f>
        <v>-0.0003076429</v>
      </c>
      <c r="C95" s="57">
        <f>C35</f>
        <v>0.007087948</v>
      </c>
      <c r="D95" s="57">
        <f>D35</f>
        <v>0.008079347</v>
      </c>
      <c r="E95" s="57">
        <f>E35</f>
        <v>-0.001549151</v>
      </c>
      <c r="F95" s="57">
        <f>F35</f>
        <v>-9.173367E-05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0.7294737679157524</v>
      </c>
      <c r="C103">
        <f>C63*10000/C62</f>
        <v>0.11331558821601151</v>
      </c>
      <c r="D103">
        <f>D63*10000/D62</f>
        <v>1.0374511652114147</v>
      </c>
      <c r="E103">
        <f>E63*10000/E62</f>
        <v>-0.8995918728763972</v>
      </c>
      <c r="F103">
        <f>F63*10000/F62</f>
        <v>-1.8503478207681714</v>
      </c>
      <c r="G103">
        <f>AVERAGE(C103:E103)</f>
        <v>0.08372496018367633</v>
      </c>
      <c r="H103">
        <f>STDEV(C103:E103)</f>
        <v>0.9688604836619286</v>
      </c>
      <c r="I103">
        <f>(B103*B4+C103*C4+D103*D4+E103*E4+F103*F4)/SUM(B4:F4)</f>
        <v>-0.08170575634399067</v>
      </c>
      <c r="K103">
        <f>(LN(H103)+LN(H123))/2-LN(K114*K115^3)</f>
        <v>-3.7247214456289623</v>
      </c>
    </row>
    <row r="104" spans="1:11" ht="12.75">
      <c r="A104" t="s">
        <v>67</v>
      </c>
      <c r="B104">
        <f>B64*10000/B62</f>
        <v>-0.42363451355567683</v>
      </c>
      <c r="C104">
        <f>C64*10000/C62</f>
        <v>-0.16787605808660355</v>
      </c>
      <c r="D104">
        <f>D64*10000/D62</f>
        <v>-0.026329217004931408</v>
      </c>
      <c r="E104">
        <f>E64*10000/E62</f>
        <v>0.06136981377639248</v>
      </c>
      <c r="F104">
        <f>F64*10000/F62</f>
        <v>-1.6751957569241926</v>
      </c>
      <c r="G104">
        <f>AVERAGE(C104:E104)</f>
        <v>-0.0442784871050475</v>
      </c>
      <c r="H104">
        <f>STDEV(C104:E104)</f>
        <v>0.11567216460497957</v>
      </c>
      <c r="I104">
        <f>(B104*B4+C104*C4+D104*D4+E104*E4+F104*F4)/SUM(B4:F4)</f>
        <v>-0.3170750619386652</v>
      </c>
      <c r="K104">
        <f>(LN(H104)+LN(H124))/2-LN(K114*K115^4)</f>
        <v>-4.36694406555279</v>
      </c>
    </row>
    <row r="105" spans="1:11" ht="12.75">
      <c r="A105" t="s">
        <v>68</v>
      </c>
      <c r="B105">
        <f>B65*10000/B62</f>
        <v>-0.8455112508969254</v>
      </c>
      <c r="C105">
        <f>C65*10000/C62</f>
        <v>0.00558649795015681</v>
      </c>
      <c r="D105">
        <f>D65*10000/D62</f>
        <v>-0.22345341860375195</v>
      </c>
      <c r="E105">
        <f>E65*10000/E62</f>
        <v>0.27267939863156615</v>
      </c>
      <c r="F105">
        <f>F65*10000/F62</f>
        <v>-0.6780623470169639</v>
      </c>
      <c r="G105">
        <f>AVERAGE(C105:E105)</f>
        <v>0.018270825992657003</v>
      </c>
      <c r="H105">
        <f>STDEV(C105:E105)</f>
        <v>0.24830950891554818</v>
      </c>
      <c r="I105">
        <f>(B105*B4+C105*C4+D105*D4+E105*E4+F105*F4)/SUM(B4:F4)</f>
        <v>-0.1995023646460047</v>
      </c>
      <c r="K105">
        <f>(LN(H105)+LN(H125))/2-LN(K114*K115^5)</f>
        <v>-3.389191426760563</v>
      </c>
    </row>
    <row r="106" spans="1:11" ht="12.75">
      <c r="A106" t="s">
        <v>69</v>
      </c>
      <c r="B106">
        <f>B66*10000/B62</f>
        <v>5.447658701411708</v>
      </c>
      <c r="C106">
        <f>C66*10000/C62</f>
        <v>5.636404040729516</v>
      </c>
      <c r="D106">
        <f>D66*10000/D62</f>
        <v>5.299964922984546</v>
      </c>
      <c r="E106">
        <f>E66*10000/E62</f>
        <v>5.344009245105785</v>
      </c>
      <c r="F106">
        <f>F66*10000/F62</f>
        <v>16.193591960907394</v>
      </c>
      <c r="G106">
        <f>AVERAGE(C106:E106)</f>
        <v>5.426792736273282</v>
      </c>
      <c r="H106">
        <f>STDEV(C106:E106)</f>
        <v>0.18285964506873453</v>
      </c>
      <c r="I106">
        <f>(B106*B4+C106*C4+D106*D4+E106*E4+F106*F4)/SUM(B4:F4)</f>
        <v>6.869122683858103</v>
      </c>
      <c r="K106">
        <f>(LN(H106)+LN(H126))/2-LN(K114*K115^6)</f>
        <v>-3.705277749461496</v>
      </c>
    </row>
    <row r="107" spans="1:11" ht="12.75">
      <c r="A107" t="s">
        <v>70</v>
      </c>
      <c r="B107">
        <f>B67*10000/B62</f>
        <v>-0.1116396192260997</v>
      </c>
      <c r="C107">
        <f>C67*10000/C62</f>
        <v>-0.1125833226437702</v>
      </c>
      <c r="D107">
        <f>D67*10000/D62</f>
        <v>-0.03635724035809954</v>
      </c>
      <c r="E107">
        <f>E67*10000/E62</f>
        <v>-0.37061223834944396</v>
      </c>
      <c r="F107">
        <f>F67*10000/F62</f>
        <v>-0.07520486296937998</v>
      </c>
      <c r="G107">
        <f>AVERAGE(C107:E107)</f>
        <v>-0.17318426711710458</v>
      </c>
      <c r="H107">
        <f>STDEV(C107:E107)</f>
        <v>0.1751740756329073</v>
      </c>
      <c r="I107">
        <f>(B107*B4+C107*C4+D107*D4+E107*E4+F107*F4)/SUM(B4:F4)</f>
        <v>-0.15121773825610368</v>
      </c>
      <c r="K107">
        <f>(LN(H107)+LN(H127))/2-LN(K114*K115^7)</f>
        <v>-3.1672834749000565</v>
      </c>
    </row>
    <row r="108" spans="1:9" ht="12.75">
      <c r="A108" t="s">
        <v>71</v>
      </c>
      <c r="B108">
        <f>B68*10000/B62</f>
        <v>-0.12020803005795787</v>
      </c>
      <c r="C108">
        <f>C68*10000/C62</f>
        <v>-0.0028738456112101115</v>
      </c>
      <c r="D108">
        <f>D68*10000/D62</f>
        <v>0.17150364330910622</v>
      </c>
      <c r="E108">
        <f>E68*10000/E62</f>
        <v>-0.0716150737202236</v>
      </c>
      <c r="F108">
        <f>F68*10000/F62</f>
        <v>-0.1686797297545721</v>
      </c>
      <c r="G108">
        <f>AVERAGE(C108:E108)</f>
        <v>0.03233824132589083</v>
      </c>
      <c r="H108">
        <f>STDEV(C108:E108)</f>
        <v>0.1253259587728987</v>
      </c>
      <c r="I108">
        <f>(B108*B4+C108*C4+D108*D4+E108*E4+F108*F4)/SUM(B4:F4)</f>
        <v>-0.01657725547882538</v>
      </c>
    </row>
    <row r="109" spans="1:9" ht="12.75">
      <c r="A109" t="s">
        <v>72</v>
      </c>
      <c r="B109">
        <f>B69*10000/B62</f>
        <v>-0.12646796225017184</v>
      </c>
      <c r="C109">
        <f>C69*10000/C62</f>
        <v>0.021271689119697203</v>
      </c>
      <c r="D109">
        <f>D69*10000/D62</f>
        <v>0.062150093542756066</v>
      </c>
      <c r="E109">
        <f>E69*10000/E62</f>
        <v>-0.004263201010529836</v>
      </c>
      <c r="F109">
        <f>F69*10000/F62</f>
        <v>-0.08671085548304301</v>
      </c>
      <c r="G109">
        <f>AVERAGE(C109:E109)</f>
        <v>0.02638619388397448</v>
      </c>
      <c r="H109">
        <f>STDEV(C109:E109)</f>
        <v>0.03350074689605054</v>
      </c>
      <c r="I109">
        <f>(B109*B4+C109*C4+D109*D4+E109*E4+F109*F4)/SUM(B4:F4)</f>
        <v>-0.010807268662902906</v>
      </c>
    </row>
    <row r="110" spans="1:11" ht="12.75">
      <c r="A110" t="s">
        <v>73</v>
      </c>
      <c r="B110">
        <f>B70*10000/B62</f>
        <v>-0.3230301591536489</v>
      </c>
      <c r="C110">
        <f>C70*10000/C62</f>
        <v>-0.08955750347200983</v>
      </c>
      <c r="D110">
        <f>D70*10000/D62</f>
        <v>-0.10098603713667888</v>
      </c>
      <c r="E110">
        <f>E70*10000/E62</f>
        <v>-0.11584844784455278</v>
      </c>
      <c r="F110">
        <f>F70*10000/F62</f>
        <v>-0.32064966346054813</v>
      </c>
      <c r="G110">
        <f>AVERAGE(C110:E110)</f>
        <v>-0.10213066281774717</v>
      </c>
      <c r="H110">
        <f>STDEV(C110:E110)</f>
        <v>0.013182794277479912</v>
      </c>
      <c r="I110">
        <f>(B110*B4+C110*C4+D110*D4+E110*E4+F110*F4)/SUM(B4:F4)</f>
        <v>-0.1632372904602459</v>
      </c>
      <c r="K110">
        <f>EXP(AVERAGE(K103:K107))</f>
        <v>0.02545905935673984</v>
      </c>
    </row>
    <row r="111" spans="1:9" ht="12.75">
      <c r="A111" t="s">
        <v>74</v>
      </c>
      <c r="B111">
        <f>B71*10000/B62</f>
        <v>0.005513988699267483</v>
      </c>
      <c r="C111">
        <f>C71*10000/C62</f>
        <v>-0.02317071731065444</v>
      </c>
      <c r="D111">
        <f>D71*10000/D62</f>
        <v>-0.009130923423981203</v>
      </c>
      <c r="E111">
        <f>E71*10000/E62</f>
        <v>-0.005009744959661296</v>
      </c>
      <c r="F111">
        <f>F71*10000/F62</f>
        <v>0.01849790842299709</v>
      </c>
      <c r="G111">
        <f>AVERAGE(C111:E111)</f>
        <v>-0.012437128564765648</v>
      </c>
      <c r="H111">
        <f>STDEV(C111:E111)</f>
        <v>0.009521211766791894</v>
      </c>
      <c r="I111">
        <f>(B111*B4+C111*C4+D111*D4+E111*E4+F111*F4)/SUM(B4:F4)</f>
        <v>-0.005710267258885903</v>
      </c>
    </row>
    <row r="112" spans="1:9" ht="12.75">
      <c r="A112" t="s">
        <v>75</v>
      </c>
      <c r="B112">
        <f>B72*10000/B62</f>
        <v>-0.045120038673195036</v>
      </c>
      <c r="C112">
        <f>C72*10000/C62</f>
        <v>0.013109147568566744</v>
      </c>
      <c r="D112">
        <f>D72*10000/D62</f>
        <v>-0.019286868691001612</v>
      </c>
      <c r="E112">
        <f>E72*10000/E62</f>
        <v>-0.01576058695303362</v>
      </c>
      <c r="F112">
        <f>F72*10000/F62</f>
        <v>-0.019699042044488975</v>
      </c>
      <c r="G112">
        <f>AVERAGE(C112:E112)</f>
        <v>-0.007312769358489496</v>
      </c>
      <c r="H112">
        <f>STDEV(C112:E112)</f>
        <v>0.01777356700146516</v>
      </c>
      <c r="I112">
        <f>(B112*B4+C112*C4+D112*D4+E112*E4+F112*F4)/SUM(B4:F4)</f>
        <v>-0.01442589373166131</v>
      </c>
    </row>
    <row r="113" spans="1:9" ht="12.75">
      <c r="A113" t="s">
        <v>76</v>
      </c>
      <c r="B113">
        <f>B73*10000/B62</f>
        <v>0.02004309008993346</v>
      </c>
      <c r="C113">
        <f>C73*10000/C62</f>
        <v>0.021691462277341714</v>
      </c>
      <c r="D113">
        <f>D73*10000/D62</f>
        <v>0.03443079771324587</v>
      </c>
      <c r="E113">
        <f>E73*10000/E62</f>
        <v>0.026910392088003846</v>
      </c>
      <c r="F113">
        <f>F73*10000/F62</f>
        <v>-0.026806230582201437</v>
      </c>
      <c r="G113">
        <f>AVERAGE(C113:E113)</f>
        <v>0.027677550692863807</v>
      </c>
      <c r="H113">
        <f>STDEV(C113:E113)</f>
        <v>0.006404222519625554</v>
      </c>
      <c r="I113">
        <f>(B113*B4+C113*C4+D113*D4+E113*E4+F113*F4)/SUM(B4:F4)</f>
        <v>0.019291002271349996</v>
      </c>
    </row>
    <row r="114" spans="1:11" ht="12.75">
      <c r="A114" t="s">
        <v>77</v>
      </c>
      <c r="B114">
        <f>B74*10000/B62</f>
        <v>-0.1859271507879991</v>
      </c>
      <c r="C114">
        <f>C74*10000/C62</f>
        <v>-0.1594392563473054</v>
      </c>
      <c r="D114">
        <f>D74*10000/D62</f>
        <v>-0.16142890720522945</v>
      </c>
      <c r="E114">
        <f>E74*10000/E62</f>
        <v>-0.17113364574432258</v>
      </c>
      <c r="F114">
        <f>F74*10000/F62</f>
        <v>-0.13579810632683803</v>
      </c>
      <c r="G114">
        <f>AVERAGE(C114:E114)</f>
        <v>-0.16400060309895248</v>
      </c>
      <c r="H114">
        <f>STDEV(C114:E114)</f>
        <v>0.006256988146833151</v>
      </c>
      <c r="I114">
        <f>(B114*B4+C114*C4+D114*D4+E114*E4+F114*F4)/SUM(B4:F4)</f>
        <v>-0.16339673844662586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-0.0002883087935858155</v>
      </c>
      <c r="C115">
        <f>C75*10000/C62</f>
        <v>-0.004376273073457832</v>
      </c>
      <c r="D115">
        <f>D75*10000/D62</f>
        <v>-0.0019649650430274895</v>
      </c>
      <c r="E115">
        <f>E75*10000/E62</f>
        <v>-0.0002736974966968988</v>
      </c>
      <c r="F115">
        <f>F75*10000/F62</f>
        <v>-0.0017605705478623752</v>
      </c>
      <c r="G115">
        <f>AVERAGE(C115:E115)</f>
        <v>-0.0022049785377274067</v>
      </c>
      <c r="H115">
        <f>STDEV(C115:E115)</f>
        <v>0.0020617920479493986</v>
      </c>
      <c r="I115">
        <f>(B115*B4+C115*C4+D115*D4+E115*E4+F115*F4)/SUM(B4:F4)</f>
        <v>-0.001868859354827743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8.105548634685187</v>
      </c>
      <c r="C122">
        <f>C82*10000/C62</f>
        <v>9.808787364160954</v>
      </c>
      <c r="D122">
        <f>D82*10000/D62</f>
        <v>19.494449350337188</v>
      </c>
      <c r="E122">
        <f>E82*10000/E62</f>
        <v>-12.917048915010849</v>
      </c>
      <c r="F122">
        <f>F82*10000/F62</f>
        <v>-37.672301413735</v>
      </c>
      <c r="G122">
        <f>AVERAGE(C122:E122)</f>
        <v>5.462062599829097</v>
      </c>
      <c r="H122">
        <f>STDEV(C122:E122)</f>
        <v>16.63721181820459</v>
      </c>
      <c r="I122">
        <f>(B122*B4+C122*C4+D122*D4+E122*E4+F122*F4)/SUM(B4:F4)</f>
        <v>0.07576503034225711</v>
      </c>
    </row>
    <row r="123" spans="1:9" ht="12.75">
      <c r="A123" t="s">
        <v>81</v>
      </c>
      <c r="B123">
        <f>B83*10000/B62</f>
        <v>-0.8033839280211336</v>
      </c>
      <c r="C123">
        <f>C83*10000/C62</f>
        <v>0.11800055951953017</v>
      </c>
      <c r="D123">
        <f>D83*10000/D62</f>
        <v>2.3852818957017456</v>
      </c>
      <c r="E123">
        <f>E83*10000/E62</f>
        <v>-0.18287645891011206</v>
      </c>
      <c r="F123">
        <f>F83*10000/F62</f>
        <v>6.919698253695461</v>
      </c>
      <c r="G123">
        <f>AVERAGE(C123:E123)</f>
        <v>0.7734686654370546</v>
      </c>
      <c r="H123">
        <f>STDEV(C123:E123)</f>
        <v>1.4039544729075089</v>
      </c>
      <c r="I123">
        <f>(B123*B4+C123*C4+D123*D4+E123*E4+F123*F4)/SUM(B4:F4)</f>
        <v>1.3672106045657595</v>
      </c>
    </row>
    <row r="124" spans="1:9" ht="12.75">
      <c r="A124" t="s">
        <v>82</v>
      </c>
      <c r="B124">
        <f>B84*10000/B62</f>
        <v>-1.797304900649448</v>
      </c>
      <c r="C124">
        <f>C84*10000/C62</f>
        <v>-1.6739420479349312</v>
      </c>
      <c r="D124">
        <f>D84*10000/D62</f>
        <v>-2.2318361106423037</v>
      </c>
      <c r="E124">
        <f>E84*10000/E62</f>
        <v>-3.611833201371553</v>
      </c>
      <c r="F124">
        <f>F84*10000/F62</f>
        <v>-2.1406738758578188</v>
      </c>
      <c r="G124">
        <f>AVERAGE(C124:E124)</f>
        <v>-2.5058704533162626</v>
      </c>
      <c r="H124">
        <f>STDEV(C124:E124)</f>
        <v>0.9975854080556427</v>
      </c>
      <c r="I124">
        <f>(B124*B4+C124*C4+D124*D4+E124*E4+F124*F4)/SUM(B4:F4)</f>
        <v>-2.3547788062096924</v>
      </c>
    </row>
    <row r="125" spans="1:9" ht="12.75">
      <c r="A125" t="s">
        <v>83</v>
      </c>
      <c r="B125">
        <f>B85*10000/B62</f>
        <v>0.34823542110063693</v>
      </c>
      <c r="C125">
        <f>C85*10000/C62</f>
        <v>1.286524417497809</v>
      </c>
      <c r="D125">
        <f>D85*10000/D62</f>
        <v>1.7366938009462667</v>
      </c>
      <c r="E125">
        <f>E85*10000/E62</f>
        <v>-0.18766873245403284</v>
      </c>
      <c r="F125">
        <f>F85*10000/F62</f>
        <v>-0.31272169033500735</v>
      </c>
      <c r="G125">
        <f>AVERAGE(C125:E125)</f>
        <v>0.945183161996681</v>
      </c>
      <c r="H125">
        <f>STDEV(C125:E125)</f>
        <v>1.0065675235765457</v>
      </c>
      <c r="I125">
        <f>(B125*B4+C125*C4+D125*D4+E125*E4+F125*F4)/SUM(B4:F4)</f>
        <v>0.6907341685436221</v>
      </c>
    </row>
    <row r="126" spans="1:9" ht="12.75">
      <c r="A126" t="s">
        <v>84</v>
      </c>
      <c r="B126">
        <f>B86*10000/B62</f>
        <v>1.134069890657551</v>
      </c>
      <c r="C126">
        <f>C86*10000/C62</f>
        <v>0.45662771942018554</v>
      </c>
      <c r="D126">
        <f>D86*10000/D62</f>
        <v>0.4188246340748497</v>
      </c>
      <c r="E126">
        <f>E86*10000/E62</f>
        <v>0.05353178627643242</v>
      </c>
      <c r="F126">
        <f>F86*10000/F62</f>
        <v>1.386951000400195</v>
      </c>
      <c r="G126">
        <f>AVERAGE(C126:E126)</f>
        <v>0.30966137992382253</v>
      </c>
      <c r="H126">
        <f>STDEV(C126:E126)</f>
        <v>0.2226186085480941</v>
      </c>
      <c r="I126">
        <f>(B126*B4+C126*C4+D126*D4+E126*E4+F126*F4)/SUM(B4:F4)</f>
        <v>0.5726926358292719</v>
      </c>
    </row>
    <row r="127" spans="1:9" ht="12.75">
      <c r="A127" t="s">
        <v>85</v>
      </c>
      <c r="B127">
        <f>B87*10000/B62</f>
        <v>0.007402288395640934</v>
      </c>
      <c r="C127">
        <f>C87*10000/C62</f>
        <v>-0.2356482775949225</v>
      </c>
      <c r="D127">
        <f>D87*10000/D62</f>
        <v>-0.2886423578072812</v>
      </c>
      <c r="E127">
        <f>E87*10000/E62</f>
        <v>0.0967233254218077</v>
      </c>
      <c r="F127">
        <f>F87*10000/F62</f>
        <v>0.41044696353272003</v>
      </c>
      <c r="G127">
        <f>AVERAGE(C127:E127)</f>
        <v>-0.14252243666013198</v>
      </c>
      <c r="H127">
        <f>STDEV(C127:E127)</f>
        <v>0.20888033449804352</v>
      </c>
      <c r="I127">
        <f>(B127*B4+C127*C4+D127*D4+E127*E4+F127*F4)/SUM(B4:F4)</f>
        <v>-0.04693585462063779</v>
      </c>
    </row>
    <row r="128" spans="1:9" ht="12.75">
      <c r="A128" t="s">
        <v>86</v>
      </c>
      <c r="B128">
        <f>B88*10000/B62</f>
        <v>-0.1769548462021079</v>
      </c>
      <c r="C128">
        <f>C88*10000/C62</f>
        <v>0.002575820017944609</v>
      </c>
      <c r="D128">
        <f>D88*10000/D62</f>
        <v>-0.31861906930855133</v>
      </c>
      <c r="E128">
        <f>E88*10000/E62</f>
        <v>-0.36593837042734784</v>
      </c>
      <c r="F128">
        <f>F88*10000/F62</f>
        <v>-0.3488105938827616</v>
      </c>
      <c r="G128">
        <f>AVERAGE(C128:E128)</f>
        <v>-0.2273272065726515</v>
      </c>
      <c r="H128">
        <f>STDEV(C128:E128)</f>
        <v>0.20050269397499398</v>
      </c>
      <c r="I128">
        <f>(B128*B4+C128*C4+D128*D4+E128*E4+F128*F4)/SUM(B4:F4)</f>
        <v>-0.23628224428898437</v>
      </c>
    </row>
    <row r="129" spans="1:9" ht="12.75">
      <c r="A129" t="s">
        <v>87</v>
      </c>
      <c r="B129">
        <f>B89*10000/B62</f>
        <v>0.08506004298604748</v>
      </c>
      <c r="C129">
        <f>C89*10000/C62</f>
        <v>0.26319759450363567</v>
      </c>
      <c r="D129">
        <f>D89*10000/D62</f>
        <v>0.08008088291697256</v>
      </c>
      <c r="E129">
        <f>E89*10000/E62</f>
        <v>0.10117800400546777</v>
      </c>
      <c r="F129">
        <f>F89*10000/F62</f>
        <v>0.04937209886995519</v>
      </c>
      <c r="G129">
        <f>AVERAGE(C129:E129)</f>
        <v>0.14815216047535867</v>
      </c>
      <c r="H129">
        <f>STDEV(C129:E129)</f>
        <v>0.10018912639414332</v>
      </c>
      <c r="I129">
        <f>(B129*B4+C129*C4+D129*D4+E129*E4+F129*F4)/SUM(B4:F4)</f>
        <v>0.1258463494554139</v>
      </c>
    </row>
    <row r="130" spans="1:9" ht="12.75">
      <c r="A130" t="s">
        <v>88</v>
      </c>
      <c r="B130">
        <f>B90*10000/B62</f>
        <v>0.2249425728361423</v>
      </c>
      <c r="C130">
        <f>C90*10000/C62</f>
        <v>0.13232296611393468</v>
      </c>
      <c r="D130">
        <f>D90*10000/D62</f>
        <v>0.15336082963672548</v>
      </c>
      <c r="E130">
        <f>E90*10000/E62</f>
        <v>0.008226849002746648</v>
      </c>
      <c r="F130">
        <f>F90*10000/F62</f>
        <v>0.22618992185303816</v>
      </c>
      <c r="G130">
        <f>AVERAGE(C130:E130)</f>
        <v>0.09797021491780228</v>
      </c>
      <c r="H130">
        <f>STDEV(C130:E130)</f>
        <v>0.0784286409401793</v>
      </c>
      <c r="I130">
        <f>(B130*B4+C130*C4+D130*D4+E130*E4+F130*F4)/SUM(B4:F4)</f>
        <v>0.133436590359402</v>
      </c>
    </row>
    <row r="131" spans="1:9" ht="12.75">
      <c r="A131" t="s">
        <v>89</v>
      </c>
      <c r="B131">
        <f>B91*10000/B62</f>
        <v>0.028635395493523962</v>
      </c>
      <c r="C131">
        <f>C91*10000/C62</f>
        <v>0.030555063647696817</v>
      </c>
      <c r="D131">
        <f>D91*10000/D62</f>
        <v>-0.03838330812269498</v>
      </c>
      <c r="E131">
        <f>E91*10000/E62</f>
        <v>0.0240201154168841</v>
      </c>
      <c r="F131">
        <f>F91*10000/F62</f>
        <v>0.030179762824018137</v>
      </c>
      <c r="G131">
        <f>AVERAGE(C131:E131)</f>
        <v>0.00539729031396198</v>
      </c>
      <c r="H131">
        <f>STDEV(C131:E131)</f>
        <v>0.03805564329634578</v>
      </c>
      <c r="I131">
        <f>(B131*B4+C131*C4+D131*D4+E131*E4+F131*F4)/SUM(B4:F4)</f>
        <v>0.01207108843185093</v>
      </c>
    </row>
    <row r="132" spans="1:9" ht="12.75">
      <c r="A132" t="s">
        <v>90</v>
      </c>
      <c r="B132">
        <f>B92*10000/B62</f>
        <v>-0.0035844612783120125</v>
      </c>
      <c r="C132">
        <f>C92*10000/C62</f>
        <v>0.016946694947161337</v>
      </c>
      <c r="D132">
        <f>D92*10000/D62</f>
        <v>-0.021968538737726702</v>
      </c>
      <c r="E132">
        <f>E92*10000/E62</f>
        <v>-0.03356181284819246</v>
      </c>
      <c r="F132">
        <f>F92*10000/F62</f>
        <v>-0.04998754489595341</v>
      </c>
      <c r="G132">
        <f>AVERAGE(C132:E132)</f>
        <v>-0.01286121887958594</v>
      </c>
      <c r="H132">
        <f>STDEV(C132:E132)</f>
        <v>0.026457225783841975</v>
      </c>
      <c r="I132">
        <f>(B132*B4+C132*C4+D132*D4+E132*E4+F132*F4)/SUM(B4:F4)</f>
        <v>-0.016483640947056673</v>
      </c>
    </row>
    <row r="133" spans="1:9" ht="12.75">
      <c r="A133" t="s">
        <v>91</v>
      </c>
      <c r="B133">
        <f>B93*10000/B62</f>
        <v>0.09151782173304115</v>
      </c>
      <c r="C133">
        <f>C93*10000/C62</f>
        <v>0.07245158807231486</v>
      </c>
      <c r="D133">
        <f>D93*10000/D62</f>
        <v>0.06497632695349283</v>
      </c>
      <c r="E133">
        <f>E93*10000/E62</f>
        <v>0.09032281590143461</v>
      </c>
      <c r="F133">
        <f>F93*10000/F62</f>
        <v>0.05090752220126156</v>
      </c>
      <c r="G133">
        <f>AVERAGE(C133:E133)</f>
        <v>0.07591691030908077</v>
      </c>
      <c r="H133">
        <f>STDEV(C133:E133)</f>
        <v>0.01302372716047536</v>
      </c>
      <c r="I133">
        <f>(B133*B4+C133*C4+D133*D4+E133*E4+F133*F4)/SUM(B4:F4)</f>
        <v>0.0748276341334487</v>
      </c>
    </row>
    <row r="134" spans="1:9" ht="12.75">
      <c r="A134" t="s">
        <v>92</v>
      </c>
      <c r="B134">
        <f>B94*10000/B62</f>
        <v>0.012040635269178207</v>
      </c>
      <c r="C134">
        <f>C94*10000/C62</f>
        <v>0.010863853660376581</v>
      </c>
      <c r="D134">
        <f>D94*10000/D62</f>
        <v>0.012646424744639256</v>
      </c>
      <c r="E134">
        <f>E94*10000/E62</f>
        <v>0.00803528239498937</v>
      </c>
      <c r="F134">
        <f>F94*10000/F62</f>
        <v>-0.03099197581521998</v>
      </c>
      <c r="G134">
        <f>AVERAGE(C134:E134)</f>
        <v>0.01051518693333507</v>
      </c>
      <c r="H134">
        <f>STDEV(C134:E134)</f>
        <v>0.002325260159012973</v>
      </c>
      <c r="I134">
        <f>(B134*B4+C134*C4+D134*D4+E134*E4+F134*F4)/SUM(B4:F4)</f>
        <v>0.005186509164915428</v>
      </c>
    </row>
    <row r="135" spans="1:9" ht="12.75">
      <c r="A135" t="s">
        <v>93</v>
      </c>
      <c r="B135">
        <f>B95*10000/B62</f>
        <v>-0.00030764246633212424</v>
      </c>
      <c r="C135">
        <f>C95*10000/C62</f>
        <v>0.00708794002082804</v>
      </c>
      <c r="D135">
        <f>D95*10000/D62</f>
        <v>0.008079359512035865</v>
      </c>
      <c r="E135">
        <f>E95*10000/E62</f>
        <v>-0.0015491515473128263</v>
      </c>
      <c r="F135">
        <f>F95*10000/F62</f>
        <v>-9.173421959451899E-05</v>
      </c>
      <c r="G135">
        <f>AVERAGE(C135:E135)</f>
        <v>0.00453938266185036</v>
      </c>
      <c r="H135">
        <f>STDEV(C135:E135)</f>
        <v>0.005296075411472109</v>
      </c>
      <c r="I135">
        <f>(B135*B4+C135*C4+D135*D4+E135*E4+F135*F4)/SUM(B4:F4)</f>
        <v>0.0032199969312496097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2004-02-13T11:27:24Z</cp:lastPrinted>
  <dcterms:created xsi:type="dcterms:W3CDTF">2004-02-13T11:26:46Z</dcterms:created>
  <dcterms:modified xsi:type="dcterms:W3CDTF">2004-02-25T08:19:32Z</dcterms:modified>
  <cp:category/>
  <cp:version/>
  <cp:contentType/>
  <cp:contentStatus/>
</cp:coreProperties>
</file>