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<sst xmlns="http://schemas.openxmlformats.org/spreadsheetml/2006/main" count="202" uniqueCount="97">
  <si>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16/02/2004       07:57:55</t>
  </si>
  <si>
    <t>LISSNER</t>
  </si>
  <si>
    <t>HCMQAP185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</si>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</sst>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793780"/>
        <c:axId val="16144021"/>
      </c:lineChart>
      <c:catAx>
        <c:axId val="1793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7937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44</xdr:row>
      <xdr:rowOff>9525</xdr:rowOff>
    </xdr:from>
    <xdr:to>
      <xdr:col>6</xdr:col>
      <xdr:colOff>419100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361950" y="6800850"/>
        <a:ext cx="5124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8">
      <selection activeCell="G53" sqref="G53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-0.002255</v>
      </c>
      <c r="C4" s="13">
        <v>-0.003753</v>
      </c>
      <c r="D4" s="13">
        <v>-0.003752</v>
      </c>
      <c r="E4" s="13">
        <v>-0.003754</v>
      </c>
      <c r="F4" s="24">
        <v>-0.002083</v>
      </c>
      <c r="G4" s="34">
        <v>-0.011697</v>
      </c>
    </row>
    <row r="5" spans="1:7" ht="12.75" thickBot="1">
      <c r="A5" s="44" t="s">
        <v>13</v>
      </c>
      <c r="B5" s="45">
        <v>1.764435</v>
      </c>
      <c r="C5" s="46">
        <v>0.399551</v>
      </c>
      <c r="D5" s="46">
        <v>-0.957072</v>
      </c>
      <c r="E5" s="46">
        <v>0.009228</v>
      </c>
      <c r="F5" s="47">
        <v>-0.918496</v>
      </c>
      <c r="G5" s="48">
        <v>3.820716</v>
      </c>
    </row>
    <row r="6" spans="1:7" ht="12.75" thickTop="1">
      <c r="A6" s="6" t="s">
        <v>14</v>
      </c>
      <c r="B6" s="39">
        <v>-213.4696</v>
      </c>
      <c r="C6" s="40">
        <v>3.459202</v>
      </c>
      <c r="D6" s="40">
        <v>3.469945</v>
      </c>
      <c r="E6" s="40">
        <v>124.9551</v>
      </c>
      <c r="F6" s="41">
        <v>-6.637179</v>
      </c>
      <c r="G6" s="42">
        <v>-0.00038545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-1.169998</v>
      </c>
      <c r="C8" s="14">
        <v>-1.731184</v>
      </c>
      <c r="D8" s="14">
        <v>-1.557641</v>
      </c>
      <c r="E8" s="14">
        <v>-1.906668</v>
      </c>
      <c r="F8" s="25">
        <v>-1.953082</v>
      </c>
      <c r="G8" s="35">
        <v>-1.680189</v>
      </c>
    </row>
    <row r="9" spans="1:7" ht="12">
      <c r="A9" s="20" t="s">
        <v>17</v>
      </c>
      <c r="B9" s="29">
        <v>-0.3991171</v>
      </c>
      <c r="C9" s="14">
        <v>-0.2767952</v>
      </c>
      <c r="D9" s="14">
        <v>0.3976821</v>
      </c>
      <c r="E9" s="14">
        <v>1.093791</v>
      </c>
      <c r="F9" s="25">
        <v>-1.55957</v>
      </c>
      <c r="G9" s="35">
        <v>0.02634013</v>
      </c>
    </row>
    <row r="10" spans="1:7" ht="12">
      <c r="A10" s="20" t="s">
        <v>18</v>
      </c>
      <c r="B10" s="29">
        <v>-1.09882</v>
      </c>
      <c r="C10" s="14">
        <v>0.06942013</v>
      </c>
      <c r="D10" s="14">
        <v>-0.3985293</v>
      </c>
      <c r="E10" s="14">
        <v>0.2989187</v>
      </c>
      <c r="F10" s="25">
        <v>0.002312237</v>
      </c>
      <c r="G10" s="35">
        <v>-0.1657466</v>
      </c>
    </row>
    <row r="11" spans="1:7" ht="12">
      <c r="A11" s="21" t="s">
        <v>19</v>
      </c>
      <c r="B11" s="31">
        <v>5.308423</v>
      </c>
      <c r="C11" s="16">
        <v>5.609734</v>
      </c>
      <c r="D11" s="16">
        <v>5.550821</v>
      </c>
      <c r="E11" s="16">
        <v>5.041768</v>
      </c>
      <c r="F11" s="27">
        <v>16.11372</v>
      </c>
      <c r="G11" s="49">
        <v>6.81822</v>
      </c>
    </row>
    <row r="12" spans="1:7" ht="12">
      <c r="A12" s="20" t="s">
        <v>20</v>
      </c>
      <c r="B12" s="29">
        <v>-0.05929893</v>
      </c>
      <c r="C12" s="14">
        <v>-0.2630801</v>
      </c>
      <c r="D12" s="14">
        <v>-0.503448</v>
      </c>
      <c r="E12" s="14">
        <v>-0.3535539</v>
      </c>
      <c r="F12" s="25">
        <v>-0.2540041</v>
      </c>
      <c r="G12" s="50">
        <v>-0.3120132</v>
      </c>
    </row>
    <row r="13" spans="1:7" ht="12">
      <c r="A13" s="20" t="s">
        <v>21</v>
      </c>
      <c r="B13" s="29">
        <v>-0.0869738</v>
      </c>
      <c r="C13" s="14">
        <v>-0.06187042</v>
      </c>
      <c r="D13" s="14">
        <v>-0.007463487</v>
      </c>
      <c r="E13" s="14">
        <v>0.2052395</v>
      </c>
      <c r="F13" s="25">
        <v>-0.09190587</v>
      </c>
      <c r="G13" s="35">
        <v>0.007869058</v>
      </c>
    </row>
    <row r="14" spans="1:7" ht="12">
      <c r="A14" s="20" t="s">
        <v>22</v>
      </c>
      <c r="B14" s="29">
        <v>-0.003386388</v>
      </c>
      <c r="C14" s="14">
        <v>0.01295526</v>
      </c>
      <c r="D14" s="14">
        <v>-0.04076161</v>
      </c>
      <c r="E14" s="14">
        <v>-0.03145824</v>
      </c>
      <c r="F14" s="25">
        <v>0.1228833</v>
      </c>
      <c r="G14" s="35">
        <v>0.001662477</v>
      </c>
    </row>
    <row r="15" spans="1:7" ht="12">
      <c r="A15" s="21" t="s">
        <v>23</v>
      </c>
      <c r="B15" s="31">
        <v>-0.4160976</v>
      </c>
      <c r="C15" s="16">
        <v>-0.1029843</v>
      </c>
      <c r="D15" s="16">
        <v>-0.1041169</v>
      </c>
      <c r="E15" s="16">
        <v>-0.1163701</v>
      </c>
      <c r="F15" s="27">
        <v>-0.380414</v>
      </c>
      <c r="G15" s="37">
        <v>-0.1887914</v>
      </c>
    </row>
    <row r="16" spans="1:7" ht="12">
      <c r="A16" s="20" t="s">
        <v>24</v>
      </c>
      <c r="B16" s="29">
        <v>0.01127406</v>
      </c>
      <c r="C16" s="14">
        <v>-0.04167495</v>
      </c>
      <c r="D16" s="14">
        <v>-0.0316692</v>
      </c>
      <c r="E16" s="14">
        <v>-0.04561908</v>
      </c>
      <c r="F16" s="25">
        <v>-0.02711047</v>
      </c>
      <c r="G16" s="35">
        <v>-0.03061829</v>
      </c>
    </row>
    <row r="17" spans="1:7" ht="12">
      <c r="A17" s="20" t="s">
        <v>25</v>
      </c>
      <c r="B17" s="29">
        <v>-0.02311344</v>
      </c>
      <c r="C17" s="14">
        <v>-0.006784093</v>
      </c>
      <c r="D17" s="14">
        <v>-0.00908018</v>
      </c>
      <c r="E17" s="14">
        <v>-0.0301615</v>
      </c>
      <c r="F17" s="25">
        <v>-0.02152245</v>
      </c>
      <c r="G17" s="35">
        <v>-0.01729181</v>
      </c>
    </row>
    <row r="18" spans="1:7" ht="12">
      <c r="A18" s="20" t="s">
        <v>26</v>
      </c>
      <c r="B18" s="29">
        <v>0.04742155</v>
      </c>
      <c r="C18" s="14">
        <v>0.01329835</v>
      </c>
      <c r="D18" s="14">
        <v>0.0217329</v>
      </c>
      <c r="E18" s="14">
        <v>-0.007464524</v>
      </c>
      <c r="F18" s="25">
        <v>-0.0132885</v>
      </c>
      <c r="G18" s="35">
        <v>0.01171199</v>
      </c>
    </row>
    <row r="19" spans="1:7" ht="12">
      <c r="A19" s="21" t="s">
        <v>27</v>
      </c>
      <c r="B19" s="31">
        <v>-0.187964</v>
      </c>
      <c r="C19" s="16">
        <v>-0.1719932</v>
      </c>
      <c r="D19" s="16">
        <v>-0.180958</v>
      </c>
      <c r="E19" s="16">
        <v>-0.1674399</v>
      </c>
      <c r="F19" s="27">
        <v>-0.1283683</v>
      </c>
      <c r="G19" s="37">
        <v>-0.1695359</v>
      </c>
    </row>
    <row r="20" spans="1:7" ht="12.75" thickBot="1">
      <c r="A20" s="44" t="s">
        <v>28</v>
      </c>
      <c r="B20" s="45">
        <v>0.002120142</v>
      </c>
      <c r="C20" s="46">
        <v>-3.499266E-05</v>
      </c>
      <c r="D20" s="46">
        <v>0.005135251</v>
      </c>
      <c r="E20" s="46">
        <v>0.002174239</v>
      </c>
      <c r="F20" s="47">
        <v>-0.004005534</v>
      </c>
      <c r="G20" s="48">
        <v>0.00152175</v>
      </c>
    </row>
    <row r="21" spans="1:7" ht="12.75" thickTop="1">
      <c r="A21" s="6" t="s">
        <v>29</v>
      </c>
      <c r="B21" s="39">
        <v>-117.4322</v>
      </c>
      <c r="C21" s="40">
        <v>109.1277</v>
      </c>
      <c r="D21" s="40">
        <v>-4.137567</v>
      </c>
      <c r="E21" s="40">
        <v>53.15126</v>
      </c>
      <c r="F21" s="41">
        <v>-157.8102</v>
      </c>
      <c r="G21" s="43">
        <v>0.005576519</v>
      </c>
    </row>
    <row r="22" spans="1:7" ht="12">
      <c r="A22" s="20" t="s">
        <v>30</v>
      </c>
      <c r="B22" s="29">
        <v>35.28885</v>
      </c>
      <c r="C22" s="14">
        <v>7.991024</v>
      </c>
      <c r="D22" s="14">
        <v>-19.14147</v>
      </c>
      <c r="E22" s="14">
        <v>0.1845523</v>
      </c>
      <c r="F22" s="25">
        <v>-18.36995</v>
      </c>
      <c r="G22" s="36">
        <v>0</v>
      </c>
    </row>
    <row r="23" spans="1:7" ht="12">
      <c r="A23" s="20" t="s">
        <v>31</v>
      </c>
      <c r="B23" s="29">
        <v>-1.792573</v>
      </c>
      <c r="C23" s="14">
        <v>-0.732888</v>
      </c>
      <c r="D23" s="14">
        <v>-1.130412</v>
      </c>
      <c r="E23" s="14">
        <v>1.348159</v>
      </c>
      <c r="F23" s="25">
        <v>8.838407</v>
      </c>
      <c r="G23" s="35">
        <v>0.7975391</v>
      </c>
    </row>
    <row r="24" spans="1:7" ht="12">
      <c r="A24" s="20" t="s">
        <v>32</v>
      </c>
      <c r="B24" s="29">
        <v>0.5240391</v>
      </c>
      <c r="C24" s="14">
        <v>-1.478852</v>
      </c>
      <c r="D24" s="14">
        <v>-0.2022457</v>
      </c>
      <c r="E24" s="14">
        <v>-1.308921</v>
      </c>
      <c r="F24" s="25">
        <v>1.846622</v>
      </c>
      <c r="G24" s="35">
        <v>-0.3971745</v>
      </c>
    </row>
    <row r="25" spans="1:7" ht="12">
      <c r="A25" s="20" t="s">
        <v>33</v>
      </c>
      <c r="B25" s="29">
        <v>0.1425831</v>
      </c>
      <c r="C25" s="14">
        <v>0.1225605</v>
      </c>
      <c r="D25" s="14">
        <v>-0.5862161</v>
      </c>
      <c r="E25" s="14">
        <v>-0.1245983</v>
      </c>
      <c r="F25" s="25">
        <v>-2.467789</v>
      </c>
      <c r="G25" s="35">
        <v>-0.4505111</v>
      </c>
    </row>
    <row r="26" spans="1:7" ht="12">
      <c r="A26" s="21" t="s">
        <v>34</v>
      </c>
      <c r="B26" s="31">
        <v>0.1174816</v>
      </c>
      <c r="C26" s="16">
        <v>0.6077012</v>
      </c>
      <c r="D26" s="16">
        <v>-0.1126319</v>
      </c>
      <c r="E26" s="16">
        <v>0.7172402</v>
      </c>
      <c r="F26" s="27">
        <v>2.199801</v>
      </c>
      <c r="G26" s="37">
        <v>0.6025369</v>
      </c>
    </row>
    <row r="27" spans="1:7" ht="12">
      <c r="A27" s="20" t="s">
        <v>35</v>
      </c>
      <c r="B27" s="29">
        <v>-0.2869501</v>
      </c>
      <c r="C27" s="14">
        <v>-0.1491435</v>
      </c>
      <c r="D27" s="14">
        <v>0.02160193</v>
      </c>
      <c r="E27" s="14">
        <v>0.1101806</v>
      </c>
      <c r="F27" s="25">
        <v>0.1422404</v>
      </c>
      <c r="G27" s="35">
        <v>-0.02665187</v>
      </c>
    </row>
    <row r="28" spans="1:7" ht="12">
      <c r="A28" s="20" t="s">
        <v>36</v>
      </c>
      <c r="B28" s="29">
        <v>0.09185419</v>
      </c>
      <c r="C28" s="14">
        <v>-0.1050525</v>
      </c>
      <c r="D28" s="14">
        <v>0.02953944</v>
      </c>
      <c r="E28" s="14">
        <v>0.23192</v>
      </c>
      <c r="F28" s="25">
        <v>0.1929286</v>
      </c>
      <c r="G28" s="35">
        <v>0.07669294</v>
      </c>
    </row>
    <row r="29" spans="1:7" ht="12">
      <c r="A29" s="20" t="s">
        <v>37</v>
      </c>
      <c r="B29" s="29">
        <v>0.02738577</v>
      </c>
      <c r="C29" s="14">
        <v>-0.05735306</v>
      </c>
      <c r="D29" s="14">
        <v>-0.06272157</v>
      </c>
      <c r="E29" s="14">
        <v>-0.01149748</v>
      </c>
      <c r="F29" s="25">
        <v>-0.007261414</v>
      </c>
      <c r="G29" s="35">
        <v>-0.02866853</v>
      </c>
    </row>
    <row r="30" spans="1:7" ht="12">
      <c r="A30" s="21" t="s">
        <v>38</v>
      </c>
      <c r="B30" s="31">
        <v>0.03795081</v>
      </c>
      <c r="C30" s="16">
        <v>0.1431865</v>
      </c>
      <c r="D30" s="16">
        <v>0.04633699</v>
      </c>
      <c r="E30" s="16">
        <v>0.07109561</v>
      </c>
      <c r="F30" s="27">
        <v>0.2642883</v>
      </c>
      <c r="G30" s="37">
        <v>0.1034997</v>
      </c>
    </row>
    <row r="31" spans="1:7" ht="12">
      <c r="A31" s="20" t="s">
        <v>39</v>
      </c>
      <c r="B31" s="29">
        <v>-0.00597186</v>
      </c>
      <c r="C31" s="14">
        <v>-0.01112434</v>
      </c>
      <c r="D31" s="14">
        <v>0.01476987</v>
      </c>
      <c r="E31" s="14">
        <v>0.0009158381</v>
      </c>
      <c r="F31" s="25">
        <v>0.0004294998</v>
      </c>
      <c r="G31" s="35">
        <v>0.0002910464</v>
      </c>
    </row>
    <row r="32" spans="1:7" ht="12">
      <c r="A32" s="20" t="s">
        <v>40</v>
      </c>
      <c r="B32" s="29">
        <v>0.02879305</v>
      </c>
      <c r="C32" s="14">
        <v>0.01602561</v>
      </c>
      <c r="D32" s="14">
        <v>0.02577067</v>
      </c>
      <c r="E32" s="14">
        <v>0.06483136</v>
      </c>
      <c r="F32" s="25">
        <v>0.009158322</v>
      </c>
      <c r="G32" s="35">
        <v>0.03104544</v>
      </c>
    </row>
    <row r="33" spans="1:7" ht="12">
      <c r="A33" s="20" t="s">
        <v>41</v>
      </c>
      <c r="B33" s="29">
        <v>0.1140838</v>
      </c>
      <c r="C33" s="14">
        <v>0.04881835</v>
      </c>
      <c r="D33" s="14">
        <v>0.08456824</v>
      </c>
      <c r="E33" s="14">
        <v>0.06907063</v>
      </c>
      <c r="F33" s="25">
        <v>0.0661561</v>
      </c>
      <c r="G33" s="50">
        <v>0.07404273</v>
      </c>
    </row>
    <row r="34" spans="1:7" ht="12">
      <c r="A34" s="21" t="s">
        <v>42</v>
      </c>
      <c r="B34" s="31">
        <v>-0.005079732</v>
      </c>
      <c r="C34" s="16">
        <v>0.01333714</v>
      </c>
      <c r="D34" s="16">
        <v>0.003809329</v>
      </c>
      <c r="E34" s="16">
        <v>0.01216106</v>
      </c>
      <c r="F34" s="27">
        <v>-0.02074955</v>
      </c>
      <c r="G34" s="37">
        <v>0.003548402</v>
      </c>
    </row>
    <row r="35" spans="1:7" ht="12.75" thickBot="1">
      <c r="A35" s="22" t="s">
        <v>43</v>
      </c>
      <c r="B35" s="32">
        <v>-0.0007869888</v>
      </c>
      <c r="C35" s="17">
        <v>-0.00348929</v>
      </c>
      <c r="D35" s="17">
        <v>-0.004257877</v>
      </c>
      <c r="E35" s="17">
        <v>-0.001066832</v>
      </c>
      <c r="F35" s="28">
        <v>0.003425666</v>
      </c>
      <c r="G35" s="38">
        <v>-0.001776964</v>
      </c>
    </row>
    <row r="36" spans="1:7" ht="12">
      <c r="A36" s="4" t="s">
        <v>44</v>
      </c>
      <c r="B36" s="3">
        <v>18.79883</v>
      </c>
      <c r="C36" s="3">
        <v>18.80188</v>
      </c>
      <c r="D36" s="3">
        <v>18.82324</v>
      </c>
      <c r="E36" s="3">
        <v>18.8324</v>
      </c>
      <c r="F36" s="3">
        <v>18.84461</v>
      </c>
      <c r="G36" s="3"/>
    </row>
    <row r="37" spans="1:6" ht="12">
      <c r="A37" s="4" t="s">
        <v>45</v>
      </c>
      <c r="B37" s="2">
        <v>0.2176921</v>
      </c>
      <c r="C37" s="2">
        <v>0.1820882</v>
      </c>
      <c r="D37" s="2">
        <v>0.1566569</v>
      </c>
      <c r="E37" s="2">
        <v>0.142924</v>
      </c>
      <c r="F37" s="2">
        <v>0.1281738</v>
      </c>
    </row>
    <row r="38" spans="1:7" ht="12">
      <c r="A38" s="4" t="s">
        <v>52</v>
      </c>
      <c r="B38" s="2">
        <v>0.0003635983</v>
      </c>
      <c r="C38" s="2">
        <v>0</v>
      </c>
      <c r="D38" s="2">
        <v>0</v>
      </c>
      <c r="E38" s="2">
        <v>-0.0002124254</v>
      </c>
      <c r="F38" s="2">
        <v>1.079034E-05</v>
      </c>
      <c r="G38" s="2">
        <v>-2.685392E-05</v>
      </c>
    </row>
    <row r="39" spans="1:7" ht="12.75" thickBot="1">
      <c r="A39" s="4" t="s">
        <v>53</v>
      </c>
      <c r="B39" s="2">
        <v>0.0001983516</v>
      </c>
      <c r="C39" s="2">
        <v>-0.0001855122</v>
      </c>
      <c r="D39" s="2">
        <v>0</v>
      </c>
      <c r="E39" s="2">
        <v>-9.035323E-05</v>
      </c>
      <c r="F39" s="2">
        <v>0.0002682972</v>
      </c>
      <c r="G39" s="2">
        <v>0.0008183109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3.116425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12.515</v>
      </c>
      <c r="D43" s="1">
        <v>12.515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0.003753</v>
      </c>
      <c r="D4">
        <v>0.003752</v>
      </c>
      <c r="E4">
        <v>0.003754</v>
      </c>
      <c r="F4">
        <v>0.002083</v>
      </c>
      <c r="G4">
        <v>0.011697</v>
      </c>
    </row>
    <row r="5" spans="1:7" ht="12.75">
      <c r="A5" t="s">
        <v>13</v>
      </c>
      <c r="B5">
        <v>1.764435</v>
      </c>
      <c r="C5">
        <v>0.399551</v>
      </c>
      <c r="D5">
        <v>-0.957072</v>
      </c>
      <c r="E5">
        <v>0.009228</v>
      </c>
      <c r="F5">
        <v>-0.918496</v>
      </c>
      <c r="G5">
        <v>3.820716</v>
      </c>
    </row>
    <row r="6" spans="1:7" ht="12.75">
      <c r="A6" t="s">
        <v>14</v>
      </c>
      <c r="B6" s="51">
        <v>-213.4696</v>
      </c>
      <c r="C6" s="51">
        <v>3.459202</v>
      </c>
      <c r="D6" s="51">
        <v>3.469945</v>
      </c>
      <c r="E6" s="51">
        <v>124.9551</v>
      </c>
      <c r="F6" s="51">
        <v>-6.637179</v>
      </c>
      <c r="G6" s="51">
        <v>-0.00038545</v>
      </c>
    </row>
    <row r="7" spans="1:7" ht="12.75">
      <c r="A7" t="s">
        <v>15</v>
      </c>
      <c r="B7" s="51">
        <v>10000</v>
      </c>
      <c r="C7" s="51">
        <v>10000</v>
      </c>
      <c r="D7" s="51">
        <v>10000</v>
      </c>
      <c r="E7" s="51">
        <v>10000</v>
      </c>
      <c r="F7" s="51">
        <v>10000</v>
      </c>
      <c r="G7" s="51">
        <v>10000</v>
      </c>
    </row>
    <row r="8" spans="1:7" ht="12.75">
      <c r="A8" t="s">
        <v>16</v>
      </c>
      <c r="B8" s="51">
        <v>-1.169998</v>
      </c>
      <c r="C8" s="51">
        <v>-1.731184</v>
      </c>
      <c r="D8" s="51">
        <v>-1.557641</v>
      </c>
      <c r="E8" s="51">
        <v>-1.906668</v>
      </c>
      <c r="F8" s="51">
        <v>-1.953082</v>
      </c>
      <c r="G8" s="51">
        <v>-1.680189</v>
      </c>
    </row>
    <row r="9" spans="1:7" ht="12.75">
      <c r="A9" t="s">
        <v>17</v>
      </c>
      <c r="B9" s="51">
        <v>-0.3991171</v>
      </c>
      <c r="C9" s="51">
        <v>-0.2767952</v>
      </c>
      <c r="D9" s="51">
        <v>0.3976821</v>
      </c>
      <c r="E9" s="51">
        <v>1.093791</v>
      </c>
      <c r="F9" s="51">
        <v>-1.55957</v>
      </c>
      <c r="G9" s="51">
        <v>0.02634013</v>
      </c>
    </row>
    <row r="10" spans="1:7" ht="12.75">
      <c r="A10" t="s">
        <v>18</v>
      </c>
      <c r="B10" s="51">
        <v>-1.09882</v>
      </c>
      <c r="C10" s="51">
        <v>0.06942013</v>
      </c>
      <c r="D10" s="51">
        <v>-0.3985293</v>
      </c>
      <c r="E10" s="51">
        <v>0.2989187</v>
      </c>
      <c r="F10" s="51">
        <v>0.002312237</v>
      </c>
      <c r="G10" s="51">
        <v>-0.1657466</v>
      </c>
    </row>
    <row r="11" spans="1:7" ht="12.75">
      <c r="A11" t="s">
        <v>19</v>
      </c>
      <c r="B11" s="51">
        <v>5.308423</v>
      </c>
      <c r="C11" s="51">
        <v>5.609734</v>
      </c>
      <c r="D11" s="51">
        <v>5.550821</v>
      </c>
      <c r="E11" s="51">
        <v>5.041768</v>
      </c>
      <c r="F11" s="51">
        <v>16.11372</v>
      </c>
      <c r="G11" s="51">
        <v>6.81822</v>
      </c>
    </row>
    <row r="12" spans="1:7" ht="12.75">
      <c r="A12" t="s">
        <v>20</v>
      </c>
      <c r="B12" s="51">
        <v>-0.05929893</v>
      </c>
      <c r="C12" s="51">
        <v>-0.2630801</v>
      </c>
      <c r="D12" s="51">
        <v>-0.503448</v>
      </c>
      <c r="E12" s="51">
        <v>-0.3535539</v>
      </c>
      <c r="F12" s="51">
        <v>-0.2540041</v>
      </c>
      <c r="G12" s="51">
        <v>-0.3120132</v>
      </c>
    </row>
    <row r="13" spans="1:7" ht="12.75">
      <c r="A13" t="s">
        <v>21</v>
      </c>
      <c r="B13" s="51">
        <v>-0.0869738</v>
      </c>
      <c r="C13" s="51">
        <v>-0.06187042</v>
      </c>
      <c r="D13" s="51">
        <v>-0.007463487</v>
      </c>
      <c r="E13" s="51">
        <v>0.2052395</v>
      </c>
      <c r="F13" s="51">
        <v>-0.09190587</v>
      </c>
      <c r="G13" s="51">
        <v>0.007869058</v>
      </c>
    </row>
    <row r="14" spans="1:7" ht="12.75">
      <c r="A14" t="s">
        <v>22</v>
      </c>
      <c r="B14" s="51">
        <v>-0.003386388</v>
      </c>
      <c r="C14" s="51">
        <v>0.01295526</v>
      </c>
      <c r="D14" s="51">
        <v>-0.04076161</v>
      </c>
      <c r="E14" s="51">
        <v>-0.03145824</v>
      </c>
      <c r="F14" s="51">
        <v>0.1228833</v>
      </c>
      <c r="G14" s="51">
        <v>0.001662477</v>
      </c>
    </row>
    <row r="15" spans="1:7" ht="12.75">
      <c r="A15" t="s">
        <v>23</v>
      </c>
      <c r="B15" s="51">
        <v>-0.4160976</v>
      </c>
      <c r="C15" s="51">
        <v>-0.1029843</v>
      </c>
      <c r="D15" s="51">
        <v>-0.1041169</v>
      </c>
      <c r="E15" s="51">
        <v>-0.1163701</v>
      </c>
      <c r="F15" s="51">
        <v>-0.380414</v>
      </c>
      <c r="G15" s="51">
        <v>-0.1887914</v>
      </c>
    </row>
    <row r="16" spans="1:7" ht="12.75">
      <c r="A16" t="s">
        <v>24</v>
      </c>
      <c r="B16" s="51">
        <v>0.01127406</v>
      </c>
      <c r="C16" s="51">
        <v>-0.04167495</v>
      </c>
      <c r="D16" s="51">
        <v>-0.0316692</v>
      </c>
      <c r="E16" s="51">
        <v>-0.04561908</v>
      </c>
      <c r="F16" s="51">
        <v>-0.02711047</v>
      </c>
      <c r="G16" s="51">
        <v>-0.03061829</v>
      </c>
    </row>
    <row r="17" spans="1:7" ht="12.75">
      <c r="A17" t="s">
        <v>25</v>
      </c>
      <c r="B17" s="51">
        <v>-0.02311344</v>
      </c>
      <c r="C17" s="51">
        <v>-0.006784093</v>
      </c>
      <c r="D17" s="51">
        <v>-0.00908018</v>
      </c>
      <c r="E17" s="51">
        <v>-0.0301615</v>
      </c>
      <c r="F17" s="51">
        <v>-0.02152245</v>
      </c>
      <c r="G17" s="51">
        <v>-0.01729181</v>
      </c>
    </row>
    <row r="18" spans="1:7" ht="12.75">
      <c r="A18" t="s">
        <v>26</v>
      </c>
      <c r="B18" s="51">
        <v>0.04742155</v>
      </c>
      <c r="C18" s="51">
        <v>0.01329835</v>
      </c>
      <c r="D18" s="51">
        <v>0.0217329</v>
      </c>
      <c r="E18" s="51">
        <v>-0.007464524</v>
      </c>
      <c r="F18" s="51">
        <v>-0.0132885</v>
      </c>
      <c r="G18" s="51">
        <v>0.01171199</v>
      </c>
    </row>
    <row r="19" spans="1:7" ht="12.75">
      <c r="A19" t="s">
        <v>27</v>
      </c>
      <c r="B19" s="51">
        <v>-0.187964</v>
      </c>
      <c r="C19" s="51">
        <v>-0.1719932</v>
      </c>
      <c r="D19" s="51">
        <v>-0.180958</v>
      </c>
      <c r="E19" s="51">
        <v>-0.1674399</v>
      </c>
      <c r="F19" s="51">
        <v>-0.1283683</v>
      </c>
      <c r="G19" s="51">
        <v>-0.1695359</v>
      </c>
    </row>
    <row r="20" spans="1:7" ht="12.75">
      <c r="A20" t="s">
        <v>28</v>
      </c>
      <c r="B20" s="51">
        <v>0.002120142</v>
      </c>
      <c r="C20" s="51">
        <v>-3.499266E-05</v>
      </c>
      <c r="D20" s="51">
        <v>0.005135251</v>
      </c>
      <c r="E20" s="51">
        <v>0.002174239</v>
      </c>
      <c r="F20" s="51">
        <v>-0.004005534</v>
      </c>
      <c r="G20" s="51">
        <v>0.00152175</v>
      </c>
    </row>
    <row r="21" spans="1:7" ht="12.75">
      <c r="A21" t="s">
        <v>29</v>
      </c>
      <c r="B21" s="51">
        <v>-117.4322</v>
      </c>
      <c r="C21" s="51">
        <v>109.1277</v>
      </c>
      <c r="D21" s="51">
        <v>-4.137567</v>
      </c>
      <c r="E21" s="51">
        <v>53.15126</v>
      </c>
      <c r="F21" s="51">
        <v>-157.8102</v>
      </c>
      <c r="G21" s="51">
        <v>0.005576519</v>
      </c>
    </row>
    <row r="22" spans="1:7" ht="12.75">
      <c r="A22" t="s">
        <v>30</v>
      </c>
      <c r="B22" s="51">
        <v>35.28885</v>
      </c>
      <c r="C22" s="51">
        <v>7.991024</v>
      </c>
      <c r="D22" s="51">
        <v>-19.14147</v>
      </c>
      <c r="E22" s="51">
        <v>0.1845523</v>
      </c>
      <c r="F22" s="51">
        <v>-18.36995</v>
      </c>
      <c r="G22" s="51">
        <v>0</v>
      </c>
    </row>
    <row r="23" spans="1:7" ht="12.75">
      <c r="A23" t="s">
        <v>31</v>
      </c>
      <c r="B23" s="51">
        <v>-1.792573</v>
      </c>
      <c r="C23" s="51">
        <v>-0.732888</v>
      </c>
      <c r="D23" s="51">
        <v>-1.130412</v>
      </c>
      <c r="E23" s="51">
        <v>1.348159</v>
      </c>
      <c r="F23" s="51">
        <v>8.838407</v>
      </c>
      <c r="G23" s="51">
        <v>0.7975391</v>
      </c>
    </row>
    <row r="24" spans="1:7" ht="12.75">
      <c r="A24" t="s">
        <v>32</v>
      </c>
      <c r="B24" s="51">
        <v>0.5240391</v>
      </c>
      <c r="C24" s="51">
        <v>-1.478852</v>
      </c>
      <c r="D24" s="51">
        <v>-0.2022457</v>
      </c>
      <c r="E24" s="51">
        <v>-1.308921</v>
      </c>
      <c r="F24" s="51">
        <v>1.846622</v>
      </c>
      <c r="G24" s="51">
        <v>-0.3971745</v>
      </c>
    </row>
    <row r="25" spans="1:7" ht="12.75">
      <c r="A25" t="s">
        <v>33</v>
      </c>
      <c r="B25" s="51">
        <v>0.1425831</v>
      </c>
      <c r="C25" s="51">
        <v>0.1225605</v>
      </c>
      <c r="D25" s="51">
        <v>-0.5862161</v>
      </c>
      <c r="E25" s="51">
        <v>-0.1245983</v>
      </c>
      <c r="F25" s="51">
        <v>-2.467789</v>
      </c>
      <c r="G25" s="51">
        <v>-0.4505111</v>
      </c>
    </row>
    <row r="26" spans="1:7" ht="12.75">
      <c r="A26" t="s">
        <v>34</v>
      </c>
      <c r="B26" s="51">
        <v>0.1174816</v>
      </c>
      <c r="C26" s="51">
        <v>0.6077012</v>
      </c>
      <c r="D26" s="51">
        <v>-0.1126319</v>
      </c>
      <c r="E26" s="51">
        <v>0.7172402</v>
      </c>
      <c r="F26" s="51">
        <v>2.199801</v>
      </c>
      <c r="G26" s="51">
        <v>0.6025369</v>
      </c>
    </row>
    <row r="27" spans="1:7" ht="12.75">
      <c r="A27" t="s">
        <v>35</v>
      </c>
      <c r="B27" s="51">
        <v>-0.2869501</v>
      </c>
      <c r="C27" s="51">
        <v>-0.1491435</v>
      </c>
      <c r="D27" s="51">
        <v>0.02160193</v>
      </c>
      <c r="E27" s="51">
        <v>0.1101806</v>
      </c>
      <c r="F27" s="51">
        <v>0.1422404</v>
      </c>
      <c r="G27" s="51">
        <v>-0.02665187</v>
      </c>
    </row>
    <row r="28" spans="1:7" ht="12.75">
      <c r="A28" t="s">
        <v>36</v>
      </c>
      <c r="B28" s="51">
        <v>0.09185419</v>
      </c>
      <c r="C28" s="51">
        <v>-0.1050525</v>
      </c>
      <c r="D28" s="51">
        <v>0.02953944</v>
      </c>
      <c r="E28" s="51">
        <v>0.23192</v>
      </c>
      <c r="F28" s="51">
        <v>0.1929286</v>
      </c>
      <c r="G28" s="51">
        <v>0.07669294</v>
      </c>
    </row>
    <row r="29" spans="1:7" ht="12.75">
      <c r="A29" t="s">
        <v>37</v>
      </c>
      <c r="B29" s="51">
        <v>0.02738577</v>
      </c>
      <c r="C29" s="51">
        <v>-0.05735306</v>
      </c>
      <c r="D29" s="51">
        <v>-0.06272157</v>
      </c>
      <c r="E29" s="51">
        <v>-0.01149748</v>
      </c>
      <c r="F29" s="51">
        <v>-0.007261414</v>
      </c>
      <c r="G29" s="51">
        <v>-0.02866853</v>
      </c>
    </row>
    <row r="30" spans="1:7" ht="12.75">
      <c r="A30" t="s">
        <v>38</v>
      </c>
      <c r="B30" s="51">
        <v>0.03795081</v>
      </c>
      <c r="C30" s="51">
        <v>0.1431865</v>
      </c>
      <c r="D30" s="51">
        <v>0.04633699</v>
      </c>
      <c r="E30" s="51">
        <v>0.07109561</v>
      </c>
      <c r="F30" s="51">
        <v>0.2642883</v>
      </c>
      <c r="G30" s="51">
        <v>0.1034997</v>
      </c>
    </row>
    <row r="31" spans="1:7" ht="12.75">
      <c r="A31" t="s">
        <v>39</v>
      </c>
      <c r="B31" s="51">
        <v>-0.00597186</v>
      </c>
      <c r="C31" s="51">
        <v>-0.01112434</v>
      </c>
      <c r="D31" s="51">
        <v>0.01476987</v>
      </c>
      <c r="E31" s="51">
        <v>0.0009158381</v>
      </c>
      <c r="F31" s="51">
        <v>0.0004294998</v>
      </c>
      <c r="G31" s="51">
        <v>0.0002910464</v>
      </c>
    </row>
    <row r="32" spans="1:7" ht="12.75">
      <c r="A32" t="s">
        <v>40</v>
      </c>
      <c r="B32" s="51">
        <v>0.02879305</v>
      </c>
      <c r="C32" s="51">
        <v>0.01602561</v>
      </c>
      <c r="D32" s="51">
        <v>0.02577067</v>
      </c>
      <c r="E32" s="51">
        <v>0.06483136</v>
      </c>
      <c r="F32" s="51">
        <v>0.009158322</v>
      </c>
      <c r="G32" s="51">
        <v>0.03104544</v>
      </c>
    </row>
    <row r="33" spans="1:7" ht="12.75">
      <c r="A33" t="s">
        <v>41</v>
      </c>
      <c r="B33" s="51">
        <v>0.1140838</v>
      </c>
      <c r="C33" s="51">
        <v>0.04881835</v>
      </c>
      <c r="D33" s="51">
        <v>0.08456824</v>
      </c>
      <c r="E33" s="51">
        <v>0.06907063</v>
      </c>
      <c r="F33" s="51">
        <v>0.0661561</v>
      </c>
      <c r="G33" s="51">
        <v>0.07404273</v>
      </c>
    </row>
    <row r="34" spans="1:7" ht="12.75">
      <c r="A34" t="s">
        <v>42</v>
      </c>
      <c r="B34" s="51">
        <v>-0.005079732</v>
      </c>
      <c r="C34" s="51">
        <v>0.01333714</v>
      </c>
      <c r="D34" s="51">
        <v>0.003809329</v>
      </c>
      <c r="E34" s="51">
        <v>0.01216106</v>
      </c>
      <c r="F34" s="51">
        <v>-0.02074955</v>
      </c>
      <c r="G34" s="51">
        <v>0.003548402</v>
      </c>
    </row>
    <row r="35" spans="1:7" ht="12.75">
      <c r="A35" t="s">
        <v>43</v>
      </c>
      <c r="B35" s="51">
        <v>-0.0007869888</v>
      </c>
      <c r="C35" s="51">
        <v>-0.00348929</v>
      </c>
      <c r="D35" s="51">
        <v>-0.004257877</v>
      </c>
      <c r="E35" s="51">
        <v>-0.001066832</v>
      </c>
      <c r="F35" s="51">
        <v>0.003425666</v>
      </c>
      <c r="G35" s="51">
        <v>-0.001776964</v>
      </c>
    </row>
    <row r="36" spans="1:6" ht="12.75">
      <c r="A36" t="s">
        <v>44</v>
      </c>
      <c r="B36" s="51">
        <v>18.79883</v>
      </c>
      <c r="C36" s="51">
        <v>18.80188</v>
      </c>
      <c r="D36" s="51">
        <v>18.82324</v>
      </c>
      <c r="E36" s="51">
        <v>18.8324</v>
      </c>
      <c r="F36" s="51">
        <v>18.84461</v>
      </c>
    </row>
    <row r="37" spans="1:6" ht="12.75">
      <c r="A37" t="s">
        <v>45</v>
      </c>
      <c r="B37" s="51">
        <v>0.2176921</v>
      </c>
      <c r="C37" s="51">
        <v>0.1820882</v>
      </c>
      <c r="D37" s="51">
        <v>0.1566569</v>
      </c>
      <c r="E37" s="51">
        <v>0.142924</v>
      </c>
      <c r="F37" s="51">
        <v>0.1281738</v>
      </c>
    </row>
    <row r="38" spans="1:7" ht="12.75">
      <c r="A38" t="s">
        <v>54</v>
      </c>
      <c r="B38" s="51">
        <v>0.0003635983</v>
      </c>
      <c r="C38" s="51">
        <v>0</v>
      </c>
      <c r="D38" s="51">
        <v>0</v>
      </c>
      <c r="E38" s="51">
        <v>-0.0002124254</v>
      </c>
      <c r="F38" s="51">
        <v>1.079034E-05</v>
      </c>
      <c r="G38" s="51">
        <v>-2.685392E-05</v>
      </c>
    </row>
    <row r="39" spans="1:7" ht="12.75">
      <c r="A39" t="s">
        <v>55</v>
      </c>
      <c r="B39" s="51">
        <v>0.0001983516</v>
      </c>
      <c r="C39" s="51">
        <v>-0.0001855122</v>
      </c>
      <c r="D39" s="51">
        <v>0</v>
      </c>
      <c r="E39" s="51">
        <v>-9.035323E-05</v>
      </c>
      <c r="F39" s="51">
        <v>0.0002682972</v>
      </c>
      <c r="G39" s="51">
        <v>0.0008183109</v>
      </c>
    </row>
    <row r="40" spans="2:5" ht="12.75">
      <c r="B40" t="s">
        <v>46</v>
      </c>
      <c r="C40">
        <v>-0.003753</v>
      </c>
      <c r="D40" t="s">
        <v>47</v>
      </c>
      <c r="E40">
        <v>3.116425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12.515</v>
      </c>
      <c r="D44">
        <v>12.515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0.00036359828013941326</v>
      </c>
      <c r="C50">
        <f>-0.017/(C7*C7+C22*C22)*(C21*C22+C6*C7)</f>
        <v>-6.028886702026115E-06</v>
      </c>
      <c r="D50">
        <f>-0.017/(D7*D7+D22*D22)*(D21*D22+D6*D7)</f>
        <v>-5.912348686880963E-06</v>
      </c>
      <c r="E50">
        <f>-0.017/(E7*E7+E22*E22)*(E21*E22+E6*E7)</f>
        <v>-0.00021242533748948663</v>
      </c>
      <c r="F50">
        <f>-0.017/(F7*F7+F22*F22)*(F21*F22+F6*F7)</f>
        <v>1.0790343755245382E-05</v>
      </c>
      <c r="G50">
        <f>(B50*B$4+C50*C$4+D50*D$4+E50*E$4+F50*F$4)/SUM(B$4:F$4)</f>
        <v>8.729034759171317E-09</v>
      </c>
    </row>
    <row r="51" spans="1:7" ht="12.75">
      <c r="A51" t="s">
        <v>58</v>
      </c>
      <c r="B51">
        <f>-0.017/(B7*B7+B22*B22)*(B21*B7-B6*B22)</f>
        <v>0.00019835164348319025</v>
      </c>
      <c r="C51">
        <f>-0.017/(C7*C7+C22*C22)*(C21*C7-C6*C22)</f>
        <v>-0.0001855122723021671</v>
      </c>
      <c r="D51">
        <f>-0.017/(D7*D7+D22*D22)*(D21*D7-D6*D22)</f>
        <v>7.022546795498054E-06</v>
      </c>
      <c r="E51">
        <f>-0.017/(E7*E7+E22*E22)*(E21*E7-E6*E22)</f>
        <v>-9.03532216415388E-05</v>
      </c>
      <c r="F51">
        <f>-0.017/(F7*F7+F22*F22)*(F21*F7-F6*F22)</f>
        <v>0.0002682971618075267</v>
      </c>
      <c r="G51">
        <f>(B51*B$4+C51*C$4+D51*D$4+E51*E$4+F51*F$4)/SUM(B$4:F$4)</f>
        <v>-1.87152164902793E-07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9999.991782416477</v>
      </c>
      <c r="C62">
        <f>C7+(2/0.017)*(C8*C50-C23*C51)</f>
        <v>9999.985232634584</v>
      </c>
      <c r="D62">
        <f>D7+(2/0.017)*(D8*D50-D23*D51)</f>
        <v>10000.002017375045</v>
      </c>
      <c r="E62">
        <f>E7+(2/0.017)*(E8*E50-E23*E51)</f>
        <v>10000.061980600272</v>
      </c>
      <c r="F62">
        <f>F7+(2/0.017)*(F8*F50-F23*F51)</f>
        <v>9999.71854188951</v>
      </c>
    </row>
    <row r="63" spans="1:6" ht="12.75">
      <c r="A63" t="s">
        <v>66</v>
      </c>
      <c r="B63">
        <f>B8+(3/0.017)*(B9*B50-B24*B51)</f>
        <v>-1.2139501719768264</v>
      </c>
      <c r="C63">
        <f>C8+(3/0.017)*(C9*C50-C24*C51)</f>
        <v>-1.77930336965026</v>
      </c>
      <c r="D63">
        <f>D8+(3/0.017)*(D9*D50-D24*D51)</f>
        <v>-1.5578052862381107</v>
      </c>
      <c r="E63">
        <f>E8+(3/0.017)*(E9*E50-E24*E51)</f>
        <v>-1.9685410855662755</v>
      </c>
      <c r="F63">
        <f>F8+(3/0.017)*(F9*F50-F24*F51)</f>
        <v>-2.0434828949308894</v>
      </c>
    </row>
    <row r="64" spans="1:6" ht="12.75">
      <c r="A64" t="s">
        <v>67</v>
      </c>
      <c r="B64">
        <f>B9+(4/0.017)*(B10*B50-B25*B51)</f>
        <v>-0.4997784304472278</v>
      </c>
      <c r="C64">
        <f>C9+(4/0.017)*(C10*C50-C25*C51)</f>
        <v>-0.27154391747038126</v>
      </c>
      <c r="D64">
        <f>D9+(4/0.017)*(D10*D50-D25*D51)</f>
        <v>0.3992051527477795</v>
      </c>
      <c r="E64">
        <f>E9+(4/0.017)*(E10*E50-E25*E51)</f>
        <v>1.0762014085775347</v>
      </c>
      <c r="F64">
        <f>F9+(4/0.017)*(F10*F50-F25*F51)</f>
        <v>-1.4037757095360215</v>
      </c>
    </row>
    <row r="65" spans="1:6" ht="12.75">
      <c r="A65" t="s">
        <v>68</v>
      </c>
      <c r="B65">
        <f>B10+(5/0.017)*(B11*B50-B26*B51)</f>
        <v>-0.5379874104078028</v>
      </c>
      <c r="C65">
        <f>C10+(5/0.017)*(C11*C50-C26*C51)</f>
        <v>0.09263059464066174</v>
      </c>
      <c r="D65">
        <f>D10+(5/0.017)*(D11*D50-D26*D51)</f>
        <v>-0.40794913131236626</v>
      </c>
      <c r="E65">
        <f>E10+(5/0.017)*(E11*E50-E26*E51)</f>
        <v>0.0029791981815081026</v>
      </c>
      <c r="F65">
        <f>F10+(5/0.017)*(F11*F50-F26*F51)</f>
        <v>-0.12013711207811367</v>
      </c>
    </row>
    <row r="66" spans="1:6" ht="12.75">
      <c r="A66" t="s">
        <v>69</v>
      </c>
      <c r="B66">
        <f>B11+(6/0.017)*(B12*B50-B27*B51)</f>
        <v>5.3209016005778444</v>
      </c>
      <c r="C66">
        <f>C11+(6/0.017)*(C12*C50-C27*C51)</f>
        <v>5.600528634305539</v>
      </c>
      <c r="D66">
        <f>D11+(6/0.017)*(D12*D50-D27*D51)</f>
        <v>5.551818009255558</v>
      </c>
      <c r="E66">
        <f>E11+(6/0.017)*(E12*E50-E27*E51)</f>
        <v>5.071788816011985</v>
      </c>
      <c r="F66">
        <f>F11+(6/0.017)*(F12*F50-F27*F51)</f>
        <v>16.099283475116962</v>
      </c>
    </row>
    <row r="67" spans="1:6" ht="12.75">
      <c r="A67" t="s">
        <v>70</v>
      </c>
      <c r="B67">
        <f>B12+(7/0.017)*(B13*B50-B28*B51)</f>
        <v>-0.07982249914773798</v>
      </c>
      <c r="C67">
        <f>C12+(7/0.017)*(C13*C50-C28*C51)</f>
        <v>-0.27095119574326215</v>
      </c>
      <c r="D67">
        <f>D12+(7/0.017)*(D13*D50-D28*D51)</f>
        <v>-0.5035152475020612</v>
      </c>
      <c r="E67">
        <f>E12+(7/0.017)*(E13*E50-E28*E51)</f>
        <v>-0.36287763271964557</v>
      </c>
      <c r="F67">
        <f>F12+(7/0.017)*(F13*F50-F28*F51)</f>
        <v>-0.275726290717263</v>
      </c>
    </row>
    <row r="68" spans="1:6" ht="12.75">
      <c r="A68" t="s">
        <v>71</v>
      </c>
      <c r="B68">
        <f>B13+(8/0.017)*(B14*B50-B29*B51)</f>
        <v>-0.0901094693365823</v>
      </c>
      <c r="C68">
        <f>C13+(8/0.017)*(C14*C50-C29*C51)</f>
        <v>-0.06691409166062015</v>
      </c>
      <c r="D68">
        <f>D13+(8/0.017)*(D14*D50-D29*D51)</f>
        <v>-0.007142798994460819</v>
      </c>
      <c r="E68">
        <f>E13+(8/0.017)*(E14*E50-E29*E51)</f>
        <v>0.20789535547767815</v>
      </c>
      <c r="F68">
        <f>F13+(8/0.017)*(F14*F50-F29*F51)</f>
        <v>-0.09036508420438194</v>
      </c>
    </row>
    <row r="69" spans="1:6" ht="12.75">
      <c r="A69" t="s">
        <v>72</v>
      </c>
      <c r="B69">
        <f>B14+(9/0.017)*(B15*B50-B30*B51)</f>
        <v>-0.08746755243449426</v>
      </c>
      <c r="C69">
        <f>C14+(9/0.017)*(C15*C50-C30*C51)</f>
        <v>0.02734664840547267</v>
      </c>
      <c r="D69">
        <f>D14+(9/0.017)*(D15*D50-D30*D51)</f>
        <v>-0.04060798966898609</v>
      </c>
      <c r="E69">
        <f>E14+(9/0.017)*(E15*E50-E30*E51)</f>
        <v>-0.014970411966570504</v>
      </c>
      <c r="F69">
        <f>F14+(9/0.017)*(F15*F50-F30*F51)</f>
        <v>0.08317074779034137</v>
      </c>
    </row>
    <row r="70" spans="1:6" ht="12.75">
      <c r="A70" t="s">
        <v>73</v>
      </c>
      <c r="B70">
        <f>B15+(10/0.017)*(B16*B50-B31*B51)</f>
        <v>-0.41298950760479997</v>
      </c>
      <c r="C70">
        <f>C15+(10/0.017)*(C16*C50-C31*C51)</f>
        <v>-0.10405044590552899</v>
      </c>
      <c r="D70">
        <f>D15+(10/0.017)*(D16*D50-D31*D51)</f>
        <v>-0.10406777220600226</v>
      </c>
      <c r="E70">
        <f>E15+(10/0.017)*(E16*E50-E31*E51)</f>
        <v>-0.11062104271306061</v>
      </c>
      <c r="F70">
        <f>F15+(10/0.017)*(F16*F50-F31*F51)</f>
        <v>-0.38065386168706067</v>
      </c>
    </row>
    <row r="71" spans="1:6" ht="12.75">
      <c r="A71" t="s">
        <v>74</v>
      </c>
      <c r="B71">
        <f>B16+(11/0.017)*(B17*B50-B32*B51)</f>
        <v>0.0021407238808534654</v>
      </c>
      <c r="C71">
        <f>C16+(11/0.017)*(C17*C50-C32*C51)</f>
        <v>-0.03972481315316384</v>
      </c>
      <c r="D71">
        <f>D16+(11/0.017)*(D17*D50-D32*D51)</f>
        <v>-0.03175156447076433</v>
      </c>
      <c r="E71">
        <f>E16+(11/0.017)*(E17*E50-E32*E51)</f>
        <v>-0.037683040022529</v>
      </c>
      <c r="F71">
        <f>F16+(11/0.017)*(F17*F50-F32*F51)</f>
        <v>-0.028850661221659978</v>
      </c>
    </row>
    <row r="72" spans="1:6" ht="12.75">
      <c r="A72" t="s">
        <v>75</v>
      </c>
      <c r="B72">
        <f>B17+(12/0.017)*(B18*B50-B33*B51)</f>
        <v>-0.02691554484936168</v>
      </c>
      <c r="C72">
        <f>C17+(12/0.017)*(C18*C50-C33*C51)</f>
        <v>-0.0004479314990103924</v>
      </c>
      <c r="D72">
        <f>D17+(12/0.017)*(D18*D50-D33*D51)</f>
        <v>-0.009590093109828253</v>
      </c>
      <c r="E72">
        <f>E17+(12/0.017)*(E18*E50-E33*E51)</f>
        <v>-0.024636976726205347</v>
      </c>
      <c r="F72">
        <f>F17+(12/0.017)*(F18*F50-F33*F51)</f>
        <v>-0.034152719187703406</v>
      </c>
    </row>
    <row r="73" spans="1:6" ht="12.75">
      <c r="A73" t="s">
        <v>76</v>
      </c>
      <c r="B73">
        <f>B18+(13/0.017)*(B19*B50-B34*B51)</f>
        <v>-0.004070543011006872</v>
      </c>
      <c r="C73">
        <f>C18+(13/0.017)*(C19*C50-C34*C51)</f>
        <v>0.015983332272264915</v>
      </c>
      <c r="D73">
        <f>D18+(13/0.017)*(D19*D50-D34*D51)</f>
        <v>0.022530591931337798</v>
      </c>
      <c r="E73">
        <f>E18+(13/0.017)*(E19*E50-E34*E51)</f>
        <v>0.02057515169480384</v>
      </c>
      <c r="F73">
        <f>F18+(13/0.017)*(F19*F50-F34*F51)</f>
        <v>-0.01009057089625943</v>
      </c>
    </row>
    <row r="74" spans="1:6" ht="12.75">
      <c r="A74" t="s">
        <v>77</v>
      </c>
      <c r="B74">
        <f>B19+(14/0.017)*(B20*B50-B35*B51)</f>
        <v>-0.18720060428857183</v>
      </c>
      <c r="C74">
        <f>C19+(14/0.017)*(C20*C50-C35*C51)</f>
        <v>-0.17252610188810247</v>
      </c>
      <c r="D74">
        <f>D19+(14/0.017)*(D20*D50-D35*D51)</f>
        <v>-0.1809583790327262</v>
      </c>
      <c r="E74">
        <f>E19+(14/0.017)*(E20*E50-E35*E51)</f>
        <v>-0.16789963954477138</v>
      </c>
      <c r="F74">
        <f>F19+(14/0.017)*(F20*F50-F35*F51)</f>
        <v>-0.12916079680908082</v>
      </c>
    </row>
    <row r="75" spans="1:6" ht="12.75">
      <c r="A75" t="s">
        <v>78</v>
      </c>
      <c r="B75" s="51">
        <f>B20</f>
        <v>0.002120142</v>
      </c>
      <c r="C75" s="51">
        <f>C20</f>
        <v>-3.499266E-05</v>
      </c>
      <c r="D75" s="51">
        <f>D20</f>
        <v>0.005135251</v>
      </c>
      <c r="E75" s="51">
        <f>E20</f>
        <v>0.002174239</v>
      </c>
      <c r="F75" s="51">
        <f>F20</f>
        <v>-0.004005534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35.18486794282395</v>
      </c>
      <c r="C82">
        <f>C22+(2/0.017)*(C8*C51+C23*C50)</f>
        <v>8.02932686780358</v>
      </c>
      <c r="D82">
        <f>D22+(2/0.017)*(D8*D51+D23*D50)</f>
        <v>-19.141970613754033</v>
      </c>
      <c r="E82">
        <f>E22+(2/0.017)*(E8*E51+E23*E50)</f>
        <v>0.17112764892192245</v>
      </c>
      <c r="F82">
        <f>F22+(2/0.017)*(F8*F51+F23*F50)</f>
        <v>-18.420377871482188</v>
      </c>
    </row>
    <row r="83" spans="1:6" ht="12.75">
      <c r="A83" t="s">
        <v>81</v>
      </c>
      <c r="B83">
        <f>B23+(3/0.017)*(B9*B51+B24*B50)</f>
        <v>-1.7729187324543716</v>
      </c>
      <c r="C83">
        <f>C23+(3/0.017)*(C9*C51+C24*C50)</f>
        <v>-0.7222530462932828</v>
      </c>
      <c r="D83">
        <f>D23+(3/0.017)*(D9*D51+D24*D50)</f>
        <v>-1.1297081491313286</v>
      </c>
      <c r="E83">
        <f>E23+(3/0.017)*(E9*E51+E24*E50)</f>
        <v>1.379786137268157</v>
      </c>
      <c r="F83">
        <f>F23+(3/0.017)*(F9*F51+F24*F50)</f>
        <v>8.768083026151618</v>
      </c>
    </row>
    <row r="84" spans="1:6" ht="12.75">
      <c r="A84" t="s">
        <v>82</v>
      </c>
      <c r="B84">
        <f>B24+(4/0.017)*(B10*B51+B25*B50)</f>
        <v>0.48495444518699926</v>
      </c>
      <c r="C84">
        <f>C24+(4/0.017)*(C10*C51+C25*C50)</f>
        <v>-1.4820560445714013</v>
      </c>
      <c r="D84">
        <f>D24+(4/0.017)*(D10*D51+D25*D50)</f>
        <v>-0.20208870627519143</v>
      </c>
      <c r="E84">
        <f>E24+(4/0.017)*(E10*E51+E25*E50)</f>
        <v>-1.3090481603825375</v>
      </c>
      <c r="F84">
        <f>F24+(4/0.017)*(F10*F51+F25*F50)</f>
        <v>1.8405024882350853</v>
      </c>
    </row>
    <row r="85" spans="1:6" ht="12.75">
      <c r="A85" t="s">
        <v>83</v>
      </c>
      <c r="B85">
        <f>B25+(5/0.017)*(B11*B51+B26*B50)</f>
        <v>0.464833257077057</v>
      </c>
      <c r="C85">
        <f>C25+(5/0.017)*(C11*C51+C26*C50)</f>
        <v>-0.18459781265712072</v>
      </c>
      <c r="D85">
        <f>D25+(5/0.017)*(D11*D51+D26*D50)</f>
        <v>-0.5745552707964708</v>
      </c>
      <c r="E85">
        <f>E25+(5/0.017)*(E11*E51+E26*E50)</f>
        <v>-0.3033924097397779</v>
      </c>
      <c r="F85">
        <f>F25+(5/0.017)*(F11*F51+F26*F50)</f>
        <v>-1.1892590143693196</v>
      </c>
    </row>
    <row r="86" spans="1:6" ht="12.75">
      <c r="A86" t="s">
        <v>84</v>
      </c>
      <c r="B86">
        <f>B26+(6/0.017)*(B12*B51+B27*B50)</f>
        <v>0.07650632832889626</v>
      </c>
      <c r="C86">
        <f>C26+(6/0.017)*(C12*C51+C27*C50)</f>
        <v>0.6252437022631736</v>
      </c>
      <c r="D86">
        <f>D26+(6/0.017)*(D12*D51+D27*D50)</f>
        <v>-0.1139247959817304</v>
      </c>
      <c r="E86">
        <f>E26+(6/0.017)*(E12*E51+E27*E50)</f>
        <v>0.7202541703820481</v>
      </c>
      <c r="F86">
        <f>F26+(6/0.017)*(F12*F51+F27*F50)</f>
        <v>2.1762902624803795</v>
      </c>
    </row>
    <row r="87" spans="1:6" ht="12.75">
      <c r="A87" t="s">
        <v>85</v>
      </c>
      <c r="B87">
        <f>B27+(7/0.017)*(B13*B51+B28*B50)</f>
        <v>-0.28030148791980325</v>
      </c>
      <c r="C87">
        <f>C27+(7/0.017)*(C13*C51+C28*C50)</f>
        <v>-0.14415658807298365</v>
      </c>
      <c r="D87">
        <f>D27+(7/0.017)*(D13*D51+D28*D50)</f>
        <v>0.02150843464164282</v>
      </c>
      <c r="E87">
        <f>E27+(7/0.017)*(E13*E51+E28*E50)</f>
        <v>0.0822589446984928</v>
      </c>
      <c r="F87">
        <f>F27+(7/0.017)*(F13*F51+F28*F50)</f>
        <v>0.13294426899284512</v>
      </c>
    </row>
    <row r="88" spans="1:6" ht="12.75">
      <c r="A88" t="s">
        <v>86</v>
      </c>
      <c r="B88">
        <f>B28+(8/0.017)*(B14*B51+B29*B50)</f>
        <v>0.09622394211624555</v>
      </c>
      <c r="C88">
        <f>C28+(8/0.017)*(C14*C51+C29*C50)</f>
        <v>-0.10602077511534629</v>
      </c>
      <c r="D88">
        <f>D28+(8/0.017)*(D14*D51+D29*D50)</f>
        <v>0.029579243048632364</v>
      </c>
      <c r="E88">
        <f>E28+(8/0.017)*(E14*E51+E29*E50)</f>
        <v>0.23440692207080063</v>
      </c>
      <c r="F88">
        <f>F28+(8/0.017)*(F14*F51+F29*F50)</f>
        <v>0.20840666469192173</v>
      </c>
    </row>
    <row r="89" spans="1:6" ht="12.75">
      <c r="A89" t="s">
        <v>87</v>
      </c>
      <c r="B89">
        <f>B29+(9/0.017)*(B15*B51+B30*B50)</f>
        <v>-0.009003238357154181</v>
      </c>
      <c r="C89">
        <f>C29+(9/0.017)*(C15*C51+C30*C50)</f>
        <v>-0.047695744301870846</v>
      </c>
      <c r="D89">
        <f>D29+(9/0.017)*(D15*D51+D30*D50)</f>
        <v>-0.06325369565881732</v>
      </c>
      <c r="E89">
        <f>E29+(9/0.017)*(E15*E51+E30*E50)</f>
        <v>-0.013926471740865056</v>
      </c>
      <c r="F89">
        <f>F29+(9/0.017)*(F15*F51+F30*F50)</f>
        <v>-0.05978553836113126</v>
      </c>
    </row>
    <row r="90" spans="1:6" ht="12.75">
      <c r="A90" t="s">
        <v>88</v>
      </c>
      <c r="B90">
        <f>B30+(10/0.017)*(B16*B51+B31*B50)</f>
        <v>0.037988969002643966</v>
      </c>
      <c r="C90">
        <f>C30+(10/0.017)*(C16*C51+C31*C50)</f>
        <v>0.14777372474004352</v>
      </c>
      <c r="D90">
        <f>D30+(10/0.017)*(D16*D51+D31*D50)</f>
        <v>0.04615479996442595</v>
      </c>
      <c r="E90">
        <f>E30+(10/0.017)*(E16*E51+E31*E50)</f>
        <v>0.07340577684049698</v>
      </c>
      <c r="F90">
        <f>F30+(10/0.017)*(F16*F51+F31*F50)</f>
        <v>0.26001240134953923</v>
      </c>
    </row>
    <row r="91" spans="1:6" ht="12.75">
      <c r="A91" t="s">
        <v>89</v>
      </c>
      <c r="B91">
        <f>B31+(11/0.017)*(B17*B51+B32*B50)</f>
        <v>-0.0021642328739059848</v>
      </c>
      <c r="C91">
        <f>C31+(11/0.017)*(C17*C51+C32*C50)</f>
        <v>-0.010372512051170468</v>
      </c>
      <c r="D91">
        <f>D31+(11/0.017)*(D17*D51+D32*D50)</f>
        <v>0.014630020415596648</v>
      </c>
      <c r="E91">
        <f>E31+(11/0.017)*(E17*E51+E32*E50)</f>
        <v>-0.006231984439233673</v>
      </c>
      <c r="F91">
        <f>F31+(11/0.017)*(F17*F51+F32*F50)</f>
        <v>-0.0032429413107632307</v>
      </c>
    </row>
    <row r="92" spans="1:6" ht="12.75">
      <c r="A92" t="s">
        <v>90</v>
      </c>
      <c r="B92">
        <f>B32+(12/0.017)*(B18*B51+B33*B50)</f>
        <v>0.06471315530643934</v>
      </c>
      <c r="C92">
        <f>C32+(12/0.017)*(C18*C51+C33*C50)</f>
        <v>0.01407643769823573</v>
      </c>
      <c r="D92">
        <f>D32+(12/0.017)*(D18*D51+D33*D50)</f>
        <v>0.02552546297731956</v>
      </c>
      <c r="E92">
        <f>E32+(12/0.017)*(E18*E51+E33*E50)</f>
        <v>0.05495048369627704</v>
      </c>
      <c r="F92">
        <f>F32+(12/0.017)*(F18*F51+F33*F50)</f>
        <v>0.007145555100583814</v>
      </c>
    </row>
    <row r="93" spans="1:6" ht="12.75">
      <c r="A93" t="s">
        <v>91</v>
      </c>
      <c r="B93">
        <f>B33+(13/0.017)*(B19*B51+B34*B50)</f>
        <v>0.08416089695601378</v>
      </c>
      <c r="C93">
        <f>C33+(13/0.017)*(C19*C51+C34*C50)</f>
        <v>0.07315621683558332</v>
      </c>
      <c r="D93">
        <f>D33+(13/0.017)*(D19*D51+D34*D50)</f>
        <v>0.08357923968492352</v>
      </c>
      <c r="E93">
        <f>E33+(13/0.017)*(E19*E51+E34*E50)</f>
        <v>0.07866418426946432</v>
      </c>
      <c r="F93">
        <f>F33+(13/0.017)*(F19*F51+F34*F50)</f>
        <v>0.039647765333340634</v>
      </c>
    </row>
    <row r="94" spans="1:6" ht="12.75">
      <c r="A94" t="s">
        <v>92</v>
      </c>
      <c r="B94">
        <f>B34+(14/0.017)*(B20*B51+B35*B50)</f>
        <v>-0.004969061278630435</v>
      </c>
      <c r="C94">
        <f>C34+(14/0.017)*(C20*C51+C35*C50)</f>
        <v>0.013359810201606715</v>
      </c>
      <c r="D94">
        <f>D34+(14/0.017)*(D20*D51+D35*D50)</f>
        <v>0.0038597591361891593</v>
      </c>
      <c r="E94">
        <f>E34+(14/0.017)*(E20*E51+E35*E50)</f>
        <v>0.012185908064191923</v>
      </c>
      <c r="F94">
        <f>F34+(14/0.017)*(F20*F51+F35*F50)</f>
        <v>-0.021604134121170616</v>
      </c>
    </row>
    <row r="95" spans="1:6" ht="12.75">
      <c r="A95" t="s">
        <v>93</v>
      </c>
      <c r="B95" s="51">
        <f>B35</f>
        <v>-0.0007869888</v>
      </c>
      <c r="C95" s="51">
        <f>C35</f>
        <v>-0.00348929</v>
      </c>
      <c r="D95" s="51">
        <f>D35</f>
        <v>-0.004257877</v>
      </c>
      <c r="E95" s="51">
        <f>E35</f>
        <v>-0.001066832</v>
      </c>
      <c r="F95" s="51">
        <f>F35</f>
        <v>0.003425666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-1.2139511695513394</v>
      </c>
      <c r="C103">
        <f>C63*10000/C62</f>
        <v>-1.7793059972164447</v>
      </c>
      <c r="D103">
        <f>D63*10000/D62</f>
        <v>-1.557804971970423</v>
      </c>
      <c r="E103">
        <f>E63*10000/E62</f>
        <v>-1.968528884506084</v>
      </c>
      <c r="F103">
        <f>F63*10000/F62</f>
        <v>-2.043540412033198</v>
      </c>
      <c r="G103">
        <f>AVERAGE(C103:E103)</f>
        <v>-1.7685466178976508</v>
      </c>
      <c r="H103">
        <f>STDEV(C103:E103)</f>
        <v>0.20557323820148427</v>
      </c>
      <c r="I103">
        <f>(B103*B4+C103*C4+D103*D4+E103*E4+F103*F4)/SUM(B4:F4)</f>
        <v>-1.7251158338414825</v>
      </c>
      <c r="K103">
        <f>(LN(H103)+LN(H123))/2-LN(K114*K115^3)</f>
        <v>-4.520687684992939</v>
      </c>
    </row>
    <row r="104" spans="1:11" ht="12.75">
      <c r="A104" t="s">
        <v>67</v>
      </c>
      <c r="B104">
        <f>B64*10000/B62</f>
        <v>-0.4997788411446648</v>
      </c>
      <c r="C104">
        <f>C64*10000/C62</f>
        <v>-0.271544318469799</v>
      </c>
      <c r="D104">
        <f>D64*10000/D62</f>
        <v>0.39920507221314444</v>
      </c>
      <c r="E104">
        <f>E64*10000/E62</f>
        <v>1.076194738257946</v>
      </c>
      <c r="F104">
        <f>F64*10000/F62</f>
        <v>-1.4038152210539812</v>
      </c>
      <c r="G104">
        <f>AVERAGE(C104:E104)</f>
        <v>0.40128516400043046</v>
      </c>
      <c r="H104">
        <f>STDEV(C104:E104)</f>
        <v>0.6738719361597799</v>
      </c>
      <c r="I104">
        <f>(B104*B4+C104*C4+D104*D4+E104*E4+F104*F4)/SUM(B4:F4)</f>
        <v>0.029980012753108243</v>
      </c>
      <c r="K104">
        <f>(LN(H104)+LN(H124))/2-LN(K114*K115^4)</f>
        <v>-3.6669099025550915</v>
      </c>
    </row>
    <row r="105" spans="1:11" ht="12.75">
      <c r="A105" t="s">
        <v>68</v>
      </c>
      <c r="B105">
        <f>B65*10000/B62</f>
        <v>-0.5379878525038141</v>
      </c>
      <c r="C105">
        <f>C65*10000/C62</f>
        <v>0.09263073143184772</v>
      </c>
      <c r="D105">
        <f>D65*10000/D62</f>
        <v>-0.4079490490137431</v>
      </c>
      <c r="E105">
        <f>E65*10000/E62</f>
        <v>0.0029791797163733888</v>
      </c>
      <c r="F105">
        <f>F65*10000/F62</f>
        <v>-0.1201404935297439</v>
      </c>
      <c r="G105">
        <f>AVERAGE(C105:E105)</f>
        <v>-0.10411304595517401</v>
      </c>
      <c r="H105">
        <f>STDEV(C105:E105)</f>
        <v>0.26692056448914386</v>
      </c>
      <c r="I105">
        <f>(B105*B4+C105*C4+D105*D4+E105*E4+F105*F4)/SUM(B4:F4)</f>
        <v>-0.16895640902732137</v>
      </c>
      <c r="K105">
        <f>(LN(H105)+LN(H125))/2-LN(K114*K115^5)</f>
        <v>-4.161349770103443</v>
      </c>
    </row>
    <row r="106" spans="1:11" ht="12.75">
      <c r="A106" t="s">
        <v>69</v>
      </c>
      <c r="B106">
        <f>B66*10000/B62</f>
        <v>5.32090597307677</v>
      </c>
      <c r="C106">
        <f>C66*10000/C62</f>
        <v>5.600536904823039</v>
      </c>
      <c r="D106">
        <f>D66*10000/D62</f>
        <v>5.551816889245873</v>
      </c>
      <c r="E106">
        <f>E66*10000/E62</f>
        <v>5.071757380955295</v>
      </c>
      <c r="F106">
        <f>F66*10000/F62</f>
        <v>16.099736615261676</v>
      </c>
      <c r="G106">
        <f>AVERAGE(C106:E106)</f>
        <v>5.408037058341402</v>
      </c>
      <c r="H106">
        <f>STDEV(C106:E106)</f>
        <v>0.292243778456695</v>
      </c>
      <c r="I106">
        <f>(B106*B4+C106*C4+D106*D4+E106*E4+F106*F4)/SUM(B4:F4)</f>
        <v>6.823299578074999</v>
      </c>
      <c r="K106">
        <f>(LN(H106)+LN(H126))/2-LN(K114*K115^6)</f>
        <v>-3.1116006337334934</v>
      </c>
    </row>
    <row r="107" spans="1:11" ht="12.75">
      <c r="A107" t="s">
        <v>70</v>
      </c>
      <c r="B107">
        <f>B67*10000/B62</f>
        <v>-0.07982256474259726</v>
      </c>
      <c r="C107">
        <f>C67*10000/C62</f>
        <v>-0.27095159586738476</v>
      </c>
      <c r="D107">
        <f>D67*10000/D62</f>
        <v>-0.5035151459241722</v>
      </c>
      <c r="E107">
        <f>E67*10000/E62</f>
        <v>-0.36287538359623567</v>
      </c>
      <c r="F107">
        <f>F67*10000/F62</f>
        <v>-0.2757340514757756</v>
      </c>
      <c r="G107">
        <f>AVERAGE(C107:E107)</f>
        <v>-0.3791140417959309</v>
      </c>
      <c r="H107">
        <f>STDEV(C107:E107)</f>
        <v>0.11712908143944802</v>
      </c>
      <c r="I107">
        <f>(B107*B4+C107*C4+D107*D4+E107*E4+F107*F4)/SUM(B4:F4)</f>
        <v>-0.32202720199632334</v>
      </c>
      <c r="K107">
        <f>(LN(H107)+LN(H127))/2-LN(K114*K115^7)</f>
        <v>-3.6575225794036097</v>
      </c>
    </row>
    <row r="108" spans="1:9" ht="12.75">
      <c r="A108" t="s">
        <v>71</v>
      </c>
      <c r="B108">
        <f>B68*10000/B62</f>
        <v>-0.0901095433848522</v>
      </c>
      <c r="C108">
        <f>C68*10000/C62</f>
        <v>-0.06691419047525037</v>
      </c>
      <c r="D108">
        <f>D68*10000/D62</f>
        <v>-0.007142797553490665</v>
      </c>
      <c r="E108">
        <f>E68*10000/E62</f>
        <v>0.20789406693777196</v>
      </c>
      <c r="F108">
        <f>F68*10000/F62</f>
        <v>-0.09036762767455542</v>
      </c>
      <c r="G108">
        <f>AVERAGE(C108:E108)</f>
        <v>0.04461235963634364</v>
      </c>
      <c r="H108">
        <f>STDEV(C108:E108)</f>
        <v>0.14452972637974457</v>
      </c>
      <c r="I108">
        <f>(B108*B4+C108*C4+D108*D4+E108*E4+F108*F4)/SUM(B4:F4)</f>
        <v>0.007121421121442823</v>
      </c>
    </row>
    <row r="109" spans="1:9" ht="12.75">
      <c r="A109" t="s">
        <v>72</v>
      </c>
      <c r="B109">
        <f>B69*10000/B62</f>
        <v>-0.08746762431174511</v>
      </c>
      <c r="C109">
        <f>C69*10000/C62</f>
        <v>0.0273466887893273</v>
      </c>
      <c r="D109">
        <f>D69*10000/D62</f>
        <v>-0.04060798147683324</v>
      </c>
      <c r="E109">
        <f>E69*10000/E62</f>
        <v>-0.0149703191796336</v>
      </c>
      <c r="F109">
        <f>F69*10000/F62</f>
        <v>0.08317308876438209</v>
      </c>
      <c r="G109">
        <f>AVERAGE(C109:E109)</f>
        <v>-0.009410537289046514</v>
      </c>
      <c r="H109">
        <f>STDEV(C109:E109)</f>
        <v>0.03431679885637391</v>
      </c>
      <c r="I109">
        <f>(B109*B4+C109*C4+D109*D4+E109*E4+F109*F4)/SUM(B4:F4)</f>
        <v>-0.00832964997126722</v>
      </c>
    </row>
    <row r="110" spans="1:11" ht="12.75">
      <c r="A110" t="s">
        <v>73</v>
      </c>
      <c r="B110">
        <f>B70*10000/B62</f>
        <v>-0.4129898469826561</v>
      </c>
      <c r="C110">
        <f>C70*10000/C62</f>
        <v>-0.10405059956085154</v>
      </c>
      <c r="D110">
        <f>D70*10000/D62</f>
        <v>-0.10406775121163384</v>
      </c>
      <c r="E110">
        <f>E70*10000/E62</f>
        <v>-0.11062035708144718</v>
      </c>
      <c r="F110">
        <f>F70*10000/F62</f>
        <v>-0.38066457580028423</v>
      </c>
      <c r="G110">
        <f>AVERAGE(C110:E110)</f>
        <v>-0.10624623595131084</v>
      </c>
      <c r="H110">
        <f>STDEV(C110:E110)</f>
        <v>0.003788109725260053</v>
      </c>
      <c r="I110">
        <f>(B110*B4+C110*C4+D110*D4+E110*E4+F110*F4)/SUM(B4:F4)</f>
        <v>-0.18724429951398092</v>
      </c>
      <c r="K110">
        <f>EXP(AVERAGE(K103:K107))</f>
        <v>0.021848694354740607</v>
      </c>
    </row>
    <row r="111" spans="1:9" ht="12.75">
      <c r="A111" t="s">
        <v>74</v>
      </c>
      <c r="B111">
        <f>B71*10000/B62</f>
        <v>0.00214072564001264</v>
      </c>
      <c r="C111">
        <f>C71*10000/C62</f>
        <v>-0.03972487181633366</v>
      </c>
      <c r="D111">
        <f>D71*10000/D62</f>
        <v>-0.03175155806528424</v>
      </c>
      <c r="E111">
        <f>E71*10000/E62</f>
        <v>-0.03768280646223256</v>
      </c>
      <c r="F111">
        <f>F71*10000/F62</f>
        <v>-0.028851473269775114</v>
      </c>
      <c r="G111">
        <f>AVERAGE(C111:E111)</f>
        <v>-0.036386412114616816</v>
      </c>
      <c r="H111">
        <f>STDEV(C111:E111)</f>
        <v>0.004141728114153131</v>
      </c>
      <c r="I111">
        <f>(B111*B4+C111*C4+D111*D4+E111*E4+F111*F4)/SUM(B4:F4)</f>
        <v>-0.029810272985162582</v>
      </c>
    </row>
    <row r="112" spans="1:9" ht="12.75">
      <c r="A112" t="s">
        <v>75</v>
      </c>
      <c r="B112">
        <f>B72*10000/B62</f>
        <v>-0.026915566967453643</v>
      </c>
      <c r="C112">
        <f>C72*10000/C62</f>
        <v>-0.0004479321604881819</v>
      </c>
      <c r="D112">
        <f>D72*10000/D62</f>
        <v>-0.00959009117514719</v>
      </c>
      <c r="E112">
        <f>E72*10000/E62</f>
        <v>-0.024636824025691156</v>
      </c>
      <c r="F112">
        <f>F72*10000/F62</f>
        <v>-0.03415368047074056</v>
      </c>
      <c r="G112">
        <f>AVERAGE(C112:E112)</f>
        <v>-0.011558282453775508</v>
      </c>
      <c r="H112">
        <f>STDEV(C112:E112)</f>
        <v>0.012213965576280789</v>
      </c>
      <c r="I112">
        <f>(B112*B4+C112*C4+D112*D4+E112*E4+F112*F4)/SUM(B4:F4)</f>
        <v>-0.0167972346484625</v>
      </c>
    </row>
    <row r="113" spans="1:9" ht="12.75">
      <c r="A113" t="s">
        <v>76</v>
      </c>
      <c r="B113">
        <f>B73*10000/B62</f>
        <v>-0.004070546356012338</v>
      </c>
      <c r="C113">
        <f>C73*10000/C62</f>
        <v>0.015983355875470593</v>
      </c>
      <c r="D113">
        <f>D73*10000/D62</f>
        <v>0.022530587386073324</v>
      </c>
      <c r="E113">
        <f>E73*10000/E62</f>
        <v>0.020575024169568974</v>
      </c>
      <c r="F113">
        <f>F73*10000/F62</f>
        <v>-0.010090854911555093</v>
      </c>
      <c r="G113">
        <f>AVERAGE(C113:E113)</f>
        <v>0.01969632247703763</v>
      </c>
      <c r="H113">
        <f>STDEV(C113:E113)</f>
        <v>0.0033608998217293552</v>
      </c>
      <c r="I113">
        <f>(B113*B4+C113*C4+D113*D4+E113*E4+F113*F4)/SUM(B4:F4)</f>
        <v>0.012281887952309617</v>
      </c>
    </row>
    <row r="114" spans="1:11" ht="12.75">
      <c r="A114" t="s">
        <v>77</v>
      </c>
      <c r="B114">
        <f>B74*10000/B62</f>
        <v>-0.18720075812235837</v>
      </c>
      <c r="C114">
        <f>C74*10000/C62</f>
        <v>-0.17252635666407773</v>
      </c>
      <c r="D114">
        <f>D74*10000/D62</f>
        <v>-0.18095834252664175</v>
      </c>
      <c r="E114">
        <f>E74*10000/E62</f>
        <v>-0.1678985988991769</v>
      </c>
      <c r="F114">
        <f>F74*10000/F62</f>
        <v>-0.12916443224678512</v>
      </c>
      <c r="G114">
        <f>AVERAGE(C114:E114)</f>
        <v>-0.1737944326966321</v>
      </c>
      <c r="H114">
        <f>STDEV(C114:E114)</f>
        <v>0.00662157371944383</v>
      </c>
      <c r="I114">
        <f>(B114*B4+C114*C4+D114*D4+E114*E4+F114*F4)/SUM(B4:F4)</f>
        <v>-0.16977147399652018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0.0021201437422458287</v>
      </c>
      <c r="C115">
        <f>C75*10000/C62</f>
        <v>-3.499271167501602E-05</v>
      </c>
      <c r="D115">
        <f>D75*10000/D62</f>
        <v>0.005135249964027487</v>
      </c>
      <c r="E115">
        <f>E75*10000/E62</f>
        <v>0.0021742255240196893</v>
      </c>
      <c r="F115">
        <f>F75*10000/F62</f>
        <v>-0.004005646742176335</v>
      </c>
      <c r="G115">
        <f>AVERAGE(C115:E115)</f>
        <v>0.0024248275921240534</v>
      </c>
      <c r="H115">
        <f>STDEV(C115:E115)</f>
        <v>0.002594215368626414</v>
      </c>
      <c r="I115">
        <f>(B115*B4+C115*C4+D115*D4+E115*E4+F115*F4)/SUM(B4:F4)</f>
        <v>0.0015217884727893663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35.184896856306814</v>
      </c>
      <c r="C122">
        <f>C82*10000/C62</f>
        <v>8.029338725021478</v>
      </c>
      <c r="D122">
        <f>D82*10000/D62</f>
        <v>-19.14196675210143</v>
      </c>
      <c r="E122">
        <f>E82*10000/E62</f>
        <v>0.1711265882690561</v>
      </c>
      <c r="F122">
        <f>F82*10000/F62</f>
        <v>-18.420896342549998</v>
      </c>
      <c r="G122">
        <f>AVERAGE(C122:E122)</f>
        <v>-3.647167146270298</v>
      </c>
      <c r="H122">
        <f>STDEV(C122:E122)</f>
        <v>13.982291858461515</v>
      </c>
      <c r="I122">
        <f>(B122*B4+C122*C4+D122*D4+E122*E4+F122*F4)/SUM(B4:F4)</f>
        <v>-0.004675673339533594</v>
      </c>
    </row>
    <row r="123" spans="1:9" ht="12.75">
      <c r="A123" t="s">
        <v>81</v>
      </c>
      <c r="B123">
        <f>B83*10000/B62</f>
        <v>-1.7729201893663453</v>
      </c>
      <c r="C123">
        <f>C83*10000/C62</f>
        <v>-0.7222541128723237</v>
      </c>
      <c r="D123">
        <f>D83*10000/D62</f>
        <v>-1.1297079212268717</v>
      </c>
      <c r="E123">
        <f>E83*10000/E62</f>
        <v>1.379777585323859</v>
      </c>
      <c r="F123">
        <f>F83*10000/F62</f>
        <v>8.768329817905888</v>
      </c>
      <c r="G123">
        <f>AVERAGE(C123:E123)</f>
        <v>-0.15739481625844545</v>
      </c>
      <c r="H123">
        <f>STDEV(C123:E123)</f>
        <v>1.346728961456383</v>
      </c>
      <c r="I123">
        <f>(B123*B4+C123*C4+D123*D4+E123*E4+F123*F4)/SUM(B4:F4)</f>
        <v>0.8012372400416473</v>
      </c>
    </row>
    <row r="124" spans="1:9" ht="12.75">
      <c r="A124" t="s">
        <v>82</v>
      </c>
      <c r="B124">
        <f>B84*10000/B62</f>
        <v>0.48495484370269254</v>
      </c>
      <c r="C124">
        <f>C84*10000/C62</f>
        <v>-1.4820582331809509</v>
      </c>
      <c r="D124">
        <f>D84*10000/D62</f>
        <v>-0.20208866550632837</v>
      </c>
      <c r="E124">
        <f>E84*10000/E62</f>
        <v>-1.3090400468737489</v>
      </c>
      <c r="F124">
        <f>F84*10000/F62</f>
        <v>1.8405542921284168</v>
      </c>
      <c r="G124">
        <f>AVERAGE(C124:E124)</f>
        <v>-0.9977289818536761</v>
      </c>
      <c r="H124">
        <f>STDEV(C124:E124)</f>
        <v>0.6944540718767792</v>
      </c>
      <c r="I124">
        <f>(B124*B4+C124*C4+D124*D4+E124*E4+F124*F4)/SUM(B4:F4)</f>
        <v>-0.4043783929613926</v>
      </c>
    </row>
    <row r="125" spans="1:9" ht="12.75">
      <c r="A125" t="s">
        <v>83</v>
      </c>
      <c r="B125">
        <f>B85*10000/B62</f>
        <v>0.4648336390579823</v>
      </c>
      <c r="C125">
        <f>C85*10000/C62</f>
        <v>-0.1845980852598587</v>
      </c>
      <c r="D125">
        <f>D85*10000/D62</f>
        <v>-0.5745551548871477</v>
      </c>
      <c r="E125">
        <f>E85*10000/E62</f>
        <v>-0.30339052930706556</v>
      </c>
      <c r="F125">
        <f>F85*10000/F62</f>
        <v>-1.189292487970968</v>
      </c>
      <c r="G125">
        <f>AVERAGE(C125:E125)</f>
        <v>-0.3541812564846907</v>
      </c>
      <c r="H125">
        <f>STDEV(C125:E125)</f>
        <v>0.19987846935950743</v>
      </c>
      <c r="I125">
        <f>(B125*B4+C125*C4+D125*D4+E125*E4+F125*F4)/SUM(B4:F4)</f>
        <v>-0.3472816566328992</v>
      </c>
    </row>
    <row r="126" spans="1:9" ht="12.75">
      <c r="A126" t="s">
        <v>84</v>
      </c>
      <c r="B126">
        <f>B86*10000/B62</f>
        <v>0.07650639119866223</v>
      </c>
      <c r="C126">
        <f>C86*10000/C62</f>
        <v>0.6252446255847596</v>
      </c>
      <c r="D126">
        <f>D86*10000/D62</f>
        <v>-0.113924772998831</v>
      </c>
      <c r="E126">
        <f>E86*10000/E62</f>
        <v>0.7202497062311343</v>
      </c>
      <c r="F126">
        <f>F86*10000/F62</f>
        <v>2.176351517658972</v>
      </c>
      <c r="G126">
        <f>AVERAGE(C126:E126)</f>
        <v>0.41052318627235423</v>
      </c>
      <c r="H126">
        <f>STDEV(C126:E126)</f>
        <v>0.45666260830610944</v>
      </c>
      <c r="I126">
        <f>(B126*B4+C126*C4+D126*D4+E126*E4+F126*F4)/SUM(B4:F4)</f>
        <v>0.5981135379980952</v>
      </c>
    </row>
    <row r="127" spans="1:9" ht="12.75">
      <c r="A127" t="s">
        <v>85</v>
      </c>
      <c r="B127">
        <f>B87*10000/B62</f>
        <v>-0.2803017182600814</v>
      </c>
      <c r="C127">
        <f>C87*10000/C62</f>
        <v>-0.14415680095459932</v>
      </c>
      <c r="D127">
        <f>D87*10000/D62</f>
        <v>0.021508430302585764</v>
      </c>
      <c r="E127">
        <f>E87*10000/E62</f>
        <v>0.08225843485577582</v>
      </c>
      <c r="F127">
        <f>F87*10000/F62</f>
        <v>0.1329480109224399</v>
      </c>
      <c r="G127">
        <f>AVERAGE(C127:E127)</f>
        <v>-0.013463311932079247</v>
      </c>
      <c r="H127">
        <f>STDEV(C127:E127)</f>
        <v>0.11718887241527172</v>
      </c>
      <c r="I127">
        <f>(B127*B4+C127*C4+D127*D4+E127*E4+F127*F4)/SUM(B4:F4)</f>
        <v>-0.03248524376250356</v>
      </c>
    </row>
    <row r="128" spans="1:9" ht="12.75">
      <c r="A128" t="s">
        <v>86</v>
      </c>
      <c r="B128">
        <f>B88*10000/B62</f>
        <v>0.09622402118913866</v>
      </c>
      <c r="C128">
        <f>C88*10000/C62</f>
        <v>-0.10602093168033026</v>
      </c>
      <c r="D128">
        <f>D88*10000/D62</f>
        <v>0.029579237081390885</v>
      </c>
      <c r="E128">
        <f>E88*10000/E62</f>
        <v>0.23440546921163177</v>
      </c>
      <c r="F128">
        <f>F88*10000/F62</f>
        <v>0.20841253063162915</v>
      </c>
      <c r="G128">
        <f>AVERAGE(C128:E128)</f>
        <v>0.05265459153756413</v>
      </c>
      <c r="H128">
        <f>STDEV(C128:E128)</f>
        <v>0.17138228494661356</v>
      </c>
      <c r="I128">
        <f>(B128*B4+C128*C4+D128*D4+E128*E4+F128*F4)/SUM(B4:F4)</f>
        <v>0.07976863123938938</v>
      </c>
    </row>
    <row r="129" spans="1:9" ht="12.75">
      <c r="A129" t="s">
        <v>87</v>
      </c>
      <c r="B129">
        <f>B89*10000/B62</f>
        <v>-0.009003245755646578</v>
      </c>
      <c r="C129">
        <f>C89*10000/C62</f>
        <v>-0.04769581473602334</v>
      </c>
      <c r="D129">
        <f>D89*10000/D62</f>
        <v>-0.06325368289817718</v>
      </c>
      <c r="E129">
        <f>E89*10000/E62</f>
        <v>-0.013926385424292234</v>
      </c>
      <c r="F129">
        <f>F89*10000/F62</f>
        <v>-0.05978722112096008</v>
      </c>
      <c r="G129">
        <f>AVERAGE(C129:E129)</f>
        <v>-0.04162529435283092</v>
      </c>
      <c r="H129">
        <f>STDEV(C129:E129)</f>
        <v>0.025217731506052433</v>
      </c>
      <c r="I129">
        <f>(B129*B4+C129*C4+D129*D4+E129*E4+F129*F4)/SUM(B4:F4)</f>
        <v>-0.039331215143616864</v>
      </c>
    </row>
    <row r="130" spans="1:9" ht="12.75">
      <c r="A130" t="s">
        <v>88</v>
      </c>
      <c r="B130">
        <f>B90*10000/B62</f>
        <v>0.037989000220422196</v>
      </c>
      <c r="C130">
        <f>C90*10000/C62</f>
        <v>0.147773942963225</v>
      </c>
      <c r="D130">
        <f>D90*10000/D62</f>
        <v>0.04615479065327366</v>
      </c>
      <c r="E130">
        <f>E90*10000/E62</f>
        <v>0.07340532186990571</v>
      </c>
      <c r="F130">
        <f>F90*10000/F62</f>
        <v>0.2600197198154422</v>
      </c>
      <c r="G130">
        <f>AVERAGE(C130:E130)</f>
        <v>0.08911135182880146</v>
      </c>
      <c r="H130">
        <f>STDEV(C130:E130)</f>
        <v>0.05259869353748786</v>
      </c>
      <c r="I130">
        <f>(B130*B4+C130*C4+D130*D4+E130*E4+F130*F4)/SUM(B4:F4)</f>
        <v>0.1045469149608457</v>
      </c>
    </row>
    <row r="131" spans="1:9" ht="12.75">
      <c r="A131" t="s">
        <v>89</v>
      </c>
      <c r="B131">
        <f>B91*10000/B62</f>
        <v>-0.002164234652383887</v>
      </c>
      <c r="C131">
        <f>C91*10000/C62</f>
        <v>-0.01037252736866066</v>
      </c>
      <c r="D131">
        <f>D91*10000/D62</f>
        <v>0.014630017464173433</v>
      </c>
      <c r="E131">
        <f>E91*10000/E62</f>
        <v>-0.006231945813259436</v>
      </c>
      <c r="F131">
        <f>F91*10000/F62</f>
        <v>-0.003243032588545694</v>
      </c>
      <c r="G131">
        <f>AVERAGE(C131:E131)</f>
        <v>-0.0006581519059155548</v>
      </c>
      <c r="H131">
        <f>STDEV(C131:E131)</f>
        <v>0.013400828180400923</v>
      </c>
      <c r="I131">
        <f>(B131*B4+C131*C4+D131*D4+E131*E4+F131*F4)/SUM(B4:F4)</f>
        <v>-0.0012224517724592552</v>
      </c>
    </row>
    <row r="132" spans="1:9" ht="12.75">
      <c r="A132" t="s">
        <v>90</v>
      </c>
      <c r="B132">
        <f>B92*10000/B62</f>
        <v>0.06471320848505892</v>
      </c>
      <c r="C132">
        <f>C92*10000/C62</f>
        <v>0.014076458485456352</v>
      </c>
      <c r="D132">
        <f>D92*10000/D62</f>
        <v>0.025525457827877397</v>
      </c>
      <c r="E132">
        <f>E92*10000/E62</f>
        <v>0.05495014311199152</v>
      </c>
      <c r="F132">
        <f>F92*10000/F62</f>
        <v>0.007145756223688289</v>
      </c>
      <c r="G132">
        <f>AVERAGE(C132:E132)</f>
        <v>0.03151735314177509</v>
      </c>
      <c r="H132">
        <f>STDEV(C132:E132)</f>
        <v>0.021085341610391235</v>
      </c>
      <c r="I132">
        <f>(B132*B4+C132*C4+D132*D4+E132*E4+F132*F4)/SUM(B4:F4)</f>
        <v>0.0330638070818927</v>
      </c>
    </row>
    <row r="133" spans="1:9" ht="12.75">
      <c r="A133" t="s">
        <v>91</v>
      </c>
      <c r="B133">
        <f>B93*10000/B62</f>
        <v>0.08416096611599062</v>
      </c>
      <c r="C133">
        <f>C93*10000/C62</f>
        <v>0.0731563248682015</v>
      </c>
      <c r="D133">
        <f>D93*10000/D62</f>
        <v>0.08357922282385967</v>
      </c>
      <c r="E133">
        <f>E93*10000/E62</f>
        <v>0.07866369670715018</v>
      </c>
      <c r="F133">
        <f>F93*10000/F62</f>
        <v>0.039648881283261536</v>
      </c>
      <c r="G133">
        <f>AVERAGE(C133:E133)</f>
        <v>0.07846641479973711</v>
      </c>
      <c r="H133">
        <f>STDEV(C133:E133)</f>
        <v>0.005214248801290644</v>
      </c>
      <c r="I133">
        <f>(B133*B4+C133*C4+D133*D4+E133*E4+F133*F4)/SUM(B4:F4)</f>
        <v>0.07410527966972598</v>
      </c>
    </row>
    <row r="134" spans="1:9" ht="12.75">
      <c r="A134" t="s">
        <v>92</v>
      </c>
      <c r="B134">
        <f>B94*10000/B62</f>
        <v>-0.004969065362001399</v>
      </c>
      <c r="C134">
        <f>C94*10000/C62</f>
        <v>0.013359829930555761</v>
      </c>
      <c r="D134">
        <f>D94*10000/D62</f>
        <v>0.0038597583575311406</v>
      </c>
      <c r="E134">
        <f>E94*10000/E62</f>
        <v>0.012185832535670385</v>
      </c>
      <c r="F134">
        <f>F94*10000/F62</f>
        <v>-0.021604742204162457</v>
      </c>
      <c r="G134">
        <f>AVERAGE(C134:E134)</f>
        <v>0.009801806941252428</v>
      </c>
      <c r="H134">
        <f>STDEV(C134:E134)</f>
        <v>0.005179336202572442</v>
      </c>
      <c r="I134">
        <f>(B134*B4+C134*C4+D134*D4+E134*E4+F134*F4)/SUM(B4:F4)</f>
        <v>0.0034723953339203485</v>
      </c>
    </row>
    <row r="135" spans="1:9" ht="12.75">
      <c r="A135" t="s">
        <v>93</v>
      </c>
      <c r="B135">
        <f>B95*10000/B62</f>
        <v>-0.0007869894467151511</v>
      </c>
      <c r="C135">
        <f>C95*10000/C62</f>
        <v>-0.003489295152769656</v>
      </c>
      <c r="D135">
        <f>D95*10000/D62</f>
        <v>-0.004257876141026693</v>
      </c>
      <c r="E135">
        <f>E95*10000/E62</f>
        <v>-0.0010668253877522081</v>
      </c>
      <c r="F135">
        <f>F95*10000/F62</f>
        <v>0.003425762420861796</v>
      </c>
      <c r="G135">
        <f>AVERAGE(C135:E135)</f>
        <v>-0.002937998893849519</v>
      </c>
      <c r="H135">
        <f>STDEV(C135:E135)</f>
        <v>0.0016654269426540213</v>
      </c>
      <c r="I135">
        <f>(B135*B4+C135*C4+D135*D4+E135*E4+F135*F4)/SUM(B4:F4)</f>
        <v>-0.001776914571698789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2004-02-16T07:24:41Z</cp:lastPrinted>
  <dcterms:created xsi:type="dcterms:W3CDTF">2004-02-16T07:23:59Z</dcterms:created>
  <dcterms:modified xsi:type="dcterms:W3CDTF">2004-02-18T16:08:13Z</dcterms:modified>
  <cp:category/>
  <cp:version/>
  <cp:contentType/>
  <cp:contentStatus/>
</cp:coreProperties>
</file>