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<sst xmlns="http://schemas.openxmlformats.org/spreadsheetml/2006/main" count="202" uniqueCount="97">
  <si>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25/02/2004       09:50:36</t>
  </si>
  <si>
    <t>LISSNER</t>
  </si>
  <si>
    <t>HCMQAP186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</si>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</sst>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507553"/>
        <c:axId val="34505302"/>
      </c:lineChart>
      <c:catAx>
        <c:axId val="28507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4505302"/>
        <c:crosses val="autoZero"/>
        <c:auto val="1"/>
        <c:lblOffset val="100"/>
        <c:noMultiLvlLbl val="0"/>
      </c:catAx>
      <c:valAx>
        <c:axId val="3450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5075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44</xdr:row>
      <xdr:rowOff>9525</xdr:rowOff>
    </xdr:from>
    <xdr:to>
      <xdr:col>6</xdr:col>
      <xdr:colOff>447675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371475" y="6800850"/>
        <a:ext cx="51435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66" sqref="D66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-0.003756</v>
      </c>
      <c r="D4" s="13">
        <v>-0.003754</v>
      </c>
      <c r="E4" s="13">
        <v>-0.003756</v>
      </c>
      <c r="F4" s="24">
        <v>-0.002085</v>
      </c>
      <c r="G4" s="34">
        <v>-0.011704</v>
      </c>
    </row>
    <row r="5" spans="1:7" ht="12.75" thickBot="1">
      <c r="A5" s="44" t="s">
        <v>13</v>
      </c>
      <c r="B5" s="45">
        <v>3.061358</v>
      </c>
      <c r="C5" s="46">
        <v>1.215454</v>
      </c>
      <c r="D5" s="46">
        <v>0.49574</v>
      </c>
      <c r="E5" s="46">
        <v>-1.16018</v>
      </c>
      <c r="F5" s="47">
        <v>-4.360014</v>
      </c>
      <c r="G5" s="48">
        <v>3.214911</v>
      </c>
    </row>
    <row r="6" spans="1:7" ht="12.75" thickTop="1">
      <c r="A6" s="6" t="s">
        <v>14</v>
      </c>
      <c r="B6" s="39">
        <v>-116.3345</v>
      </c>
      <c r="C6" s="40">
        <v>-166.7691</v>
      </c>
      <c r="D6" s="40">
        <v>127.4912</v>
      </c>
      <c r="E6" s="40">
        <v>60.56215</v>
      </c>
      <c r="F6" s="41">
        <v>87.70425</v>
      </c>
      <c r="G6" s="42">
        <v>0.004940193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-2.679231</v>
      </c>
      <c r="C8" s="14">
        <v>-3.488458</v>
      </c>
      <c r="D8" s="14">
        <v>-1.648207</v>
      </c>
      <c r="E8" s="14">
        <v>-2.312698</v>
      </c>
      <c r="F8" s="25">
        <v>-4.467478</v>
      </c>
      <c r="G8" s="35">
        <v>-2.776658</v>
      </c>
    </row>
    <row r="9" spans="1:7" ht="12">
      <c r="A9" s="20" t="s">
        <v>17</v>
      </c>
      <c r="B9" s="29">
        <v>-0.02768901</v>
      </c>
      <c r="C9" s="14">
        <v>0.2949486</v>
      </c>
      <c r="D9" s="14">
        <v>0.5623823</v>
      </c>
      <c r="E9" s="14">
        <v>0.1005691</v>
      </c>
      <c r="F9" s="25">
        <v>-0.1764042</v>
      </c>
      <c r="G9" s="35">
        <v>0.2028522</v>
      </c>
    </row>
    <row r="10" spans="1:7" ht="12">
      <c r="A10" s="20" t="s">
        <v>18</v>
      </c>
      <c r="B10" s="29">
        <v>-0.0716943</v>
      </c>
      <c r="C10" s="14">
        <v>0.3039653</v>
      </c>
      <c r="D10" s="14">
        <v>1.130608</v>
      </c>
      <c r="E10" s="14">
        <v>0.5464122</v>
      </c>
      <c r="F10" s="25">
        <v>0.2851454</v>
      </c>
      <c r="G10" s="35">
        <v>0.504337</v>
      </c>
    </row>
    <row r="11" spans="1:7" ht="12">
      <c r="A11" s="21" t="s">
        <v>19</v>
      </c>
      <c r="B11" s="31">
        <v>4.946473</v>
      </c>
      <c r="C11" s="16">
        <v>5.613631</v>
      </c>
      <c r="D11" s="16">
        <v>4.884645</v>
      </c>
      <c r="E11" s="16">
        <v>4.456322</v>
      </c>
      <c r="F11" s="27">
        <v>15.73078</v>
      </c>
      <c r="G11" s="37">
        <v>6.414771</v>
      </c>
    </row>
    <row r="12" spans="1:7" ht="12">
      <c r="A12" s="20" t="s">
        <v>20</v>
      </c>
      <c r="B12" s="29">
        <v>-0.102688</v>
      </c>
      <c r="C12" s="14">
        <v>-0.2995833</v>
      </c>
      <c r="D12" s="14">
        <v>0.6527664</v>
      </c>
      <c r="E12" s="14">
        <v>0.2048201</v>
      </c>
      <c r="F12" s="25">
        <v>-0.5352837</v>
      </c>
      <c r="G12" s="35">
        <v>0.04785351</v>
      </c>
    </row>
    <row r="13" spans="1:7" ht="12">
      <c r="A13" s="20" t="s">
        <v>21</v>
      </c>
      <c r="B13" s="29">
        <v>0.03438168</v>
      </c>
      <c r="C13" s="14">
        <v>0.1098979</v>
      </c>
      <c r="D13" s="14">
        <v>0.03801657</v>
      </c>
      <c r="E13" s="14">
        <v>-0.03447138</v>
      </c>
      <c r="F13" s="25">
        <v>-0.04727959</v>
      </c>
      <c r="G13" s="35">
        <v>0.02593895</v>
      </c>
    </row>
    <row r="14" spans="1:7" ht="12">
      <c r="A14" s="20" t="s">
        <v>22</v>
      </c>
      <c r="B14" s="29">
        <v>0.04463098</v>
      </c>
      <c r="C14" s="14">
        <v>0.03233995</v>
      </c>
      <c r="D14" s="14">
        <v>-0.05381842</v>
      </c>
      <c r="E14" s="14">
        <v>-0.1123116</v>
      </c>
      <c r="F14" s="25">
        <v>0.1235647</v>
      </c>
      <c r="G14" s="35">
        <v>-0.009235598</v>
      </c>
    </row>
    <row r="15" spans="1:7" ht="12">
      <c r="A15" s="21" t="s">
        <v>23</v>
      </c>
      <c r="B15" s="31">
        <v>-0.3859236</v>
      </c>
      <c r="C15" s="16">
        <v>-0.06877547</v>
      </c>
      <c r="D15" s="16">
        <v>-0.09758472</v>
      </c>
      <c r="E15" s="16">
        <v>-0.1121058</v>
      </c>
      <c r="F15" s="27">
        <v>-0.3927911</v>
      </c>
      <c r="G15" s="37">
        <v>-0.1752638</v>
      </c>
    </row>
    <row r="16" spans="1:7" ht="12">
      <c r="A16" s="20" t="s">
        <v>24</v>
      </c>
      <c r="B16" s="29">
        <v>-0.01022789</v>
      </c>
      <c r="C16" s="14">
        <v>-0.03208153</v>
      </c>
      <c r="D16" s="14">
        <v>0.0685398</v>
      </c>
      <c r="E16" s="14">
        <v>0.02718265</v>
      </c>
      <c r="F16" s="25">
        <v>-0.06634511</v>
      </c>
      <c r="G16" s="35">
        <v>0.004967081</v>
      </c>
    </row>
    <row r="17" spans="1:7" ht="12">
      <c r="A17" s="20" t="s">
        <v>25</v>
      </c>
      <c r="B17" s="29">
        <v>-0.02548723</v>
      </c>
      <c r="C17" s="14">
        <v>-0.03524196</v>
      </c>
      <c r="D17" s="14">
        <v>-0.02148386</v>
      </c>
      <c r="E17" s="14">
        <v>-0.02460749</v>
      </c>
      <c r="F17" s="25">
        <v>-0.02193142</v>
      </c>
      <c r="G17" s="35">
        <v>-0.02618792</v>
      </c>
    </row>
    <row r="18" spans="1:7" ht="12">
      <c r="A18" s="20" t="s">
        <v>26</v>
      </c>
      <c r="B18" s="29">
        <v>0.04190946</v>
      </c>
      <c r="C18" s="14">
        <v>0.06266049</v>
      </c>
      <c r="D18" s="14">
        <v>-0.03711471</v>
      </c>
      <c r="E18" s="14">
        <v>-0.01248899</v>
      </c>
      <c r="F18" s="25">
        <v>-0.01946093</v>
      </c>
      <c r="G18" s="35">
        <v>0.006598752</v>
      </c>
    </row>
    <row r="19" spans="1:7" ht="12">
      <c r="A19" s="21" t="s">
        <v>27</v>
      </c>
      <c r="B19" s="31">
        <v>-0.1975386</v>
      </c>
      <c r="C19" s="16">
        <v>-0.1814602</v>
      </c>
      <c r="D19" s="16">
        <v>-0.1716498</v>
      </c>
      <c r="E19" s="16">
        <v>-0.1676581</v>
      </c>
      <c r="F19" s="27">
        <v>-0.140231</v>
      </c>
      <c r="G19" s="37">
        <v>-0.1725949</v>
      </c>
    </row>
    <row r="20" spans="1:7" ht="12.75" thickBot="1">
      <c r="A20" s="44" t="s">
        <v>28</v>
      </c>
      <c r="B20" s="45">
        <v>-0.0009312659</v>
      </c>
      <c r="C20" s="46">
        <v>-0.004975141</v>
      </c>
      <c r="D20" s="46">
        <v>-0.001617422</v>
      </c>
      <c r="E20" s="46">
        <v>-0.001119861</v>
      </c>
      <c r="F20" s="47">
        <v>0.001843689</v>
      </c>
      <c r="G20" s="48">
        <v>-0.00174392</v>
      </c>
    </row>
    <row r="21" spans="1:7" ht="12.75" thickTop="1">
      <c r="A21" s="6" t="s">
        <v>29</v>
      </c>
      <c r="B21" s="39">
        <v>-161.6217</v>
      </c>
      <c r="C21" s="40">
        <v>-14.67514</v>
      </c>
      <c r="D21" s="40">
        <v>21.90911</v>
      </c>
      <c r="E21" s="40">
        <v>118.2627</v>
      </c>
      <c r="F21" s="41">
        <v>-51.13961</v>
      </c>
      <c r="G21" s="43">
        <v>0.008403348</v>
      </c>
    </row>
    <row r="22" spans="1:7" ht="12">
      <c r="A22" s="20" t="s">
        <v>30</v>
      </c>
      <c r="B22" s="29">
        <v>61.22793</v>
      </c>
      <c r="C22" s="14">
        <v>24.30913</v>
      </c>
      <c r="D22" s="14">
        <v>9.9148</v>
      </c>
      <c r="E22" s="14">
        <v>-23.20365</v>
      </c>
      <c r="F22" s="25">
        <v>-87.20248</v>
      </c>
      <c r="G22" s="36">
        <v>0</v>
      </c>
    </row>
    <row r="23" spans="1:7" ht="12">
      <c r="A23" s="20" t="s">
        <v>31</v>
      </c>
      <c r="B23" s="29">
        <v>-3.34177</v>
      </c>
      <c r="C23" s="14">
        <v>-1.763109</v>
      </c>
      <c r="D23" s="14">
        <v>0.992111</v>
      </c>
      <c r="E23" s="14">
        <v>0.2428747</v>
      </c>
      <c r="F23" s="25">
        <v>2.275013</v>
      </c>
      <c r="G23" s="35">
        <v>-0.3064409</v>
      </c>
    </row>
    <row r="24" spans="1:7" ht="12">
      <c r="A24" s="20" t="s">
        <v>32</v>
      </c>
      <c r="B24" s="29">
        <v>2.65827</v>
      </c>
      <c r="C24" s="14">
        <v>0.5973185</v>
      </c>
      <c r="D24" s="14">
        <v>0.4503326</v>
      </c>
      <c r="E24" s="14">
        <v>0.1235723</v>
      </c>
      <c r="F24" s="25">
        <v>3.587522</v>
      </c>
      <c r="G24" s="35">
        <v>1.145295</v>
      </c>
    </row>
    <row r="25" spans="1:7" ht="12">
      <c r="A25" s="20" t="s">
        <v>33</v>
      </c>
      <c r="B25" s="29">
        <v>-1.246768</v>
      </c>
      <c r="C25" s="14">
        <v>-0.5285817</v>
      </c>
      <c r="D25" s="14">
        <v>0.6834319</v>
      </c>
      <c r="E25" s="14">
        <v>0.6436651</v>
      </c>
      <c r="F25" s="25">
        <v>-2.000659</v>
      </c>
      <c r="G25" s="35">
        <v>-0.2553662</v>
      </c>
    </row>
    <row r="26" spans="1:7" ht="12">
      <c r="A26" s="21" t="s">
        <v>34</v>
      </c>
      <c r="B26" s="31">
        <v>1.048215</v>
      </c>
      <c r="C26" s="16">
        <v>0.4759495</v>
      </c>
      <c r="D26" s="16">
        <v>0.5260284</v>
      </c>
      <c r="E26" s="16">
        <v>0.07882295</v>
      </c>
      <c r="F26" s="27">
        <v>1.912998</v>
      </c>
      <c r="G26" s="37">
        <v>0.6673831</v>
      </c>
    </row>
    <row r="27" spans="1:7" ht="12">
      <c r="A27" s="20" t="s">
        <v>35</v>
      </c>
      <c r="B27" s="29">
        <v>-0.2015413</v>
      </c>
      <c r="C27" s="14">
        <v>-0.2260903</v>
      </c>
      <c r="D27" s="14">
        <v>0.2513038</v>
      </c>
      <c r="E27" s="14">
        <v>-0.1855096</v>
      </c>
      <c r="F27" s="25">
        <v>0.2920128</v>
      </c>
      <c r="G27" s="35">
        <v>-0.02873952</v>
      </c>
    </row>
    <row r="28" spans="1:7" ht="12">
      <c r="A28" s="20" t="s">
        <v>36</v>
      </c>
      <c r="B28" s="29">
        <v>0.3487796</v>
      </c>
      <c r="C28" s="14">
        <v>0.3439887</v>
      </c>
      <c r="D28" s="14">
        <v>-0.08199577</v>
      </c>
      <c r="E28" s="14">
        <v>0.06570717</v>
      </c>
      <c r="F28" s="25">
        <v>0.3810386</v>
      </c>
      <c r="G28" s="35">
        <v>0.1801965</v>
      </c>
    </row>
    <row r="29" spans="1:7" ht="12">
      <c r="A29" s="20" t="s">
        <v>37</v>
      </c>
      <c r="B29" s="29">
        <v>-0.02824568</v>
      </c>
      <c r="C29" s="14">
        <v>-0.03059227</v>
      </c>
      <c r="D29" s="14">
        <v>0.0508878</v>
      </c>
      <c r="E29" s="14">
        <v>0.07293251</v>
      </c>
      <c r="F29" s="25">
        <v>-0.1139622</v>
      </c>
      <c r="G29" s="35">
        <v>0.003123756</v>
      </c>
    </row>
    <row r="30" spans="1:7" ht="12">
      <c r="A30" s="21" t="s">
        <v>38</v>
      </c>
      <c r="B30" s="31">
        <v>0.06215638</v>
      </c>
      <c r="C30" s="16">
        <v>-0.02684662</v>
      </c>
      <c r="D30" s="16">
        <v>0.1131092</v>
      </c>
      <c r="E30" s="16">
        <v>-0.04431861</v>
      </c>
      <c r="F30" s="27">
        <v>0.2831524</v>
      </c>
      <c r="G30" s="37">
        <v>0.05687318</v>
      </c>
    </row>
    <row r="31" spans="1:7" ht="12">
      <c r="A31" s="20" t="s">
        <v>39</v>
      </c>
      <c r="B31" s="29">
        <v>-0.01790925</v>
      </c>
      <c r="C31" s="14">
        <v>-0.0434072</v>
      </c>
      <c r="D31" s="14">
        <v>-0.02368869</v>
      </c>
      <c r="E31" s="14">
        <v>-0.007430393</v>
      </c>
      <c r="F31" s="25">
        <v>0.01891022</v>
      </c>
      <c r="G31" s="35">
        <v>-0.01799481</v>
      </c>
    </row>
    <row r="32" spans="1:7" ht="12">
      <c r="A32" s="20" t="s">
        <v>40</v>
      </c>
      <c r="B32" s="29">
        <v>0.02715476</v>
      </c>
      <c r="C32" s="14">
        <v>0.08304245</v>
      </c>
      <c r="D32" s="14">
        <v>-0.0005460631</v>
      </c>
      <c r="E32" s="14">
        <v>0.006292784</v>
      </c>
      <c r="F32" s="25">
        <v>0.0370536</v>
      </c>
      <c r="G32" s="35">
        <v>0.03024127</v>
      </c>
    </row>
    <row r="33" spans="1:7" ht="12">
      <c r="A33" s="20" t="s">
        <v>41</v>
      </c>
      <c r="B33" s="29">
        <v>0.1309126</v>
      </c>
      <c r="C33" s="14">
        <v>0.07683174</v>
      </c>
      <c r="D33" s="14">
        <v>0.07041716</v>
      </c>
      <c r="E33" s="14">
        <v>0.04368861</v>
      </c>
      <c r="F33" s="25">
        <v>0.05721276</v>
      </c>
      <c r="G33" s="49">
        <v>0.07250895</v>
      </c>
    </row>
    <row r="34" spans="1:7" ht="12">
      <c r="A34" s="21" t="s">
        <v>42</v>
      </c>
      <c r="B34" s="31">
        <v>-0.009524778</v>
      </c>
      <c r="C34" s="16">
        <v>-0.00171313</v>
      </c>
      <c r="D34" s="16">
        <v>0.007094059</v>
      </c>
      <c r="E34" s="16">
        <v>0.001791513</v>
      </c>
      <c r="F34" s="27">
        <v>-0.02068026</v>
      </c>
      <c r="G34" s="37">
        <v>-0.002432076</v>
      </c>
    </row>
    <row r="35" spans="1:7" ht="12.75" thickBot="1">
      <c r="A35" s="22" t="s">
        <v>43</v>
      </c>
      <c r="B35" s="32">
        <v>-0.004589819</v>
      </c>
      <c r="C35" s="17">
        <v>-0.004700243</v>
      </c>
      <c r="D35" s="17">
        <v>-0.005275185</v>
      </c>
      <c r="E35" s="17">
        <v>0.002711385</v>
      </c>
      <c r="F35" s="28">
        <v>-0.002484314</v>
      </c>
      <c r="G35" s="38">
        <v>-0.002742885</v>
      </c>
    </row>
    <row r="36" spans="1:7" ht="12">
      <c r="A36" s="4" t="s">
        <v>44</v>
      </c>
      <c r="B36" s="3">
        <v>19.0979</v>
      </c>
      <c r="C36" s="3">
        <v>19.09485</v>
      </c>
      <c r="D36" s="3">
        <v>19.09485</v>
      </c>
      <c r="E36" s="3">
        <v>19.0979</v>
      </c>
      <c r="F36" s="3">
        <v>19.104</v>
      </c>
      <c r="G36" s="3"/>
    </row>
    <row r="37" spans="1:6" ht="12">
      <c r="A37" s="4" t="s">
        <v>45</v>
      </c>
      <c r="B37" s="2">
        <v>-0.05391439</v>
      </c>
      <c r="C37" s="2">
        <v>0.03255208</v>
      </c>
      <c r="D37" s="2">
        <v>0.06968181</v>
      </c>
      <c r="E37" s="2">
        <v>0.1134237</v>
      </c>
      <c r="F37" s="2">
        <v>0.1449585</v>
      </c>
    </row>
    <row r="38" spans="1:7" ht="12">
      <c r="A38" s="4" t="s">
        <v>52</v>
      </c>
      <c r="B38" s="2">
        <v>0.0001994435</v>
      </c>
      <c r="C38" s="2">
        <v>0.0002835664</v>
      </c>
      <c r="D38" s="2">
        <v>-0.0002167718</v>
      </c>
      <c r="E38" s="2">
        <v>-0.0001024886</v>
      </c>
      <c r="F38" s="2">
        <v>-0.0001498439</v>
      </c>
      <c r="G38" s="2">
        <v>0.0001153515</v>
      </c>
    </row>
    <row r="39" spans="1:7" ht="12.75" thickBot="1">
      <c r="A39" s="4" t="s">
        <v>53</v>
      </c>
      <c r="B39" s="2">
        <v>0.0002735358</v>
      </c>
      <c r="C39" s="2">
        <v>2.425842E-05</v>
      </c>
      <c r="D39" s="2">
        <v>-3.703057E-05</v>
      </c>
      <c r="E39" s="2">
        <v>-0.0002012844</v>
      </c>
      <c r="F39" s="2">
        <v>8.563067E-05</v>
      </c>
      <c r="G39" s="2">
        <v>0.0008787009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3.116511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0.003756</v>
      </c>
      <c r="D4">
        <v>0.003754</v>
      </c>
      <c r="E4">
        <v>0.003756</v>
      </c>
      <c r="F4">
        <v>0.002085</v>
      </c>
      <c r="G4">
        <v>0.011704</v>
      </c>
    </row>
    <row r="5" spans="1:7" ht="12.75">
      <c r="A5" t="s">
        <v>13</v>
      </c>
      <c r="B5">
        <v>3.061358</v>
      </c>
      <c r="C5">
        <v>1.215454</v>
      </c>
      <c r="D5">
        <v>0.49574</v>
      </c>
      <c r="E5">
        <v>-1.16018</v>
      </c>
      <c r="F5">
        <v>-4.360014</v>
      </c>
      <c r="G5">
        <v>3.214911</v>
      </c>
    </row>
    <row r="6" spans="1:7" ht="12.75">
      <c r="A6" t="s">
        <v>14</v>
      </c>
      <c r="B6" s="50">
        <v>-116.3345</v>
      </c>
      <c r="C6" s="50">
        <v>-166.7691</v>
      </c>
      <c r="D6" s="50">
        <v>127.4912</v>
      </c>
      <c r="E6" s="50">
        <v>60.56215</v>
      </c>
      <c r="F6" s="50">
        <v>87.70425</v>
      </c>
      <c r="G6" s="50">
        <v>0.004940193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-2.679231</v>
      </c>
      <c r="C8" s="50">
        <v>-3.488458</v>
      </c>
      <c r="D8" s="50">
        <v>-1.648207</v>
      </c>
      <c r="E8" s="50">
        <v>-2.312698</v>
      </c>
      <c r="F8" s="50">
        <v>-4.467478</v>
      </c>
      <c r="G8" s="50">
        <v>-2.776658</v>
      </c>
    </row>
    <row r="9" spans="1:7" ht="12.75">
      <c r="A9" t="s">
        <v>17</v>
      </c>
      <c r="B9" s="50">
        <v>-0.02768901</v>
      </c>
      <c r="C9" s="50">
        <v>0.2949486</v>
      </c>
      <c r="D9" s="50">
        <v>0.5623823</v>
      </c>
      <c r="E9" s="50">
        <v>0.1005691</v>
      </c>
      <c r="F9" s="50">
        <v>-0.1764042</v>
      </c>
      <c r="G9" s="50">
        <v>0.2028522</v>
      </c>
    </row>
    <row r="10" spans="1:7" ht="12.75">
      <c r="A10" t="s">
        <v>18</v>
      </c>
      <c r="B10" s="50">
        <v>-0.0716943</v>
      </c>
      <c r="C10" s="50">
        <v>0.3039653</v>
      </c>
      <c r="D10" s="50">
        <v>1.130608</v>
      </c>
      <c r="E10" s="50">
        <v>0.5464122</v>
      </c>
      <c r="F10" s="50">
        <v>0.2851454</v>
      </c>
      <c r="G10" s="50">
        <v>0.504337</v>
      </c>
    </row>
    <row r="11" spans="1:7" ht="12.75">
      <c r="A11" t="s">
        <v>19</v>
      </c>
      <c r="B11" s="50">
        <v>4.946473</v>
      </c>
      <c r="C11" s="50">
        <v>5.613631</v>
      </c>
      <c r="D11" s="50">
        <v>4.884645</v>
      </c>
      <c r="E11" s="50">
        <v>4.456322</v>
      </c>
      <c r="F11" s="50">
        <v>15.73078</v>
      </c>
      <c r="G11" s="50">
        <v>6.414771</v>
      </c>
    </row>
    <row r="12" spans="1:7" ht="12.75">
      <c r="A12" t="s">
        <v>20</v>
      </c>
      <c r="B12" s="50">
        <v>-0.102688</v>
      </c>
      <c r="C12" s="50">
        <v>-0.2995833</v>
      </c>
      <c r="D12" s="50">
        <v>0.6527664</v>
      </c>
      <c r="E12" s="50">
        <v>0.2048201</v>
      </c>
      <c r="F12" s="50">
        <v>-0.5352837</v>
      </c>
      <c r="G12" s="50">
        <v>0.04785351</v>
      </c>
    </row>
    <row r="13" spans="1:7" ht="12.75">
      <c r="A13" t="s">
        <v>21</v>
      </c>
      <c r="B13" s="50">
        <v>0.03438168</v>
      </c>
      <c r="C13" s="50">
        <v>0.1098979</v>
      </c>
      <c r="D13" s="50">
        <v>0.03801657</v>
      </c>
      <c r="E13" s="50">
        <v>-0.03447138</v>
      </c>
      <c r="F13" s="50">
        <v>-0.04727959</v>
      </c>
      <c r="G13" s="50">
        <v>0.02593895</v>
      </c>
    </row>
    <row r="14" spans="1:7" ht="12.75">
      <c r="A14" t="s">
        <v>22</v>
      </c>
      <c r="B14" s="50">
        <v>0.04463098</v>
      </c>
      <c r="C14" s="50">
        <v>0.03233995</v>
      </c>
      <c r="D14" s="50">
        <v>-0.05381842</v>
      </c>
      <c r="E14" s="50">
        <v>-0.1123116</v>
      </c>
      <c r="F14" s="50">
        <v>0.1235647</v>
      </c>
      <c r="G14" s="50">
        <v>-0.009235598</v>
      </c>
    </row>
    <row r="15" spans="1:7" ht="12.75">
      <c r="A15" t="s">
        <v>23</v>
      </c>
      <c r="B15" s="50">
        <v>-0.3859236</v>
      </c>
      <c r="C15" s="50">
        <v>-0.06877547</v>
      </c>
      <c r="D15" s="50">
        <v>-0.09758472</v>
      </c>
      <c r="E15" s="50">
        <v>-0.1121058</v>
      </c>
      <c r="F15" s="50">
        <v>-0.3927911</v>
      </c>
      <c r="G15" s="50">
        <v>-0.1752638</v>
      </c>
    </row>
    <row r="16" spans="1:7" ht="12.75">
      <c r="A16" t="s">
        <v>24</v>
      </c>
      <c r="B16" s="50">
        <v>-0.01022789</v>
      </c>
      <c r="C16" s="50">
        <v>-0.03208153</v>
      </c>
      <c r="D16" s="50">
        <v>0.0685398</v>
      </c>
      <c r="E16" s="50">
        <v>0.02718265</v>
      </c>
      <c r="F16" s="50">
        <v>-0.06634511</v>
      </c>
      <c r="G16" s="50">
        <v>0.004967081</v>
      </c>
    </row>
    <row r="17" spans="1:7" ht="12.75">
      <c r="A17" t="s">
        <v>25</v>
      </c>
      <c r="B17" s="50">
        <v>-0.02548723</v>
      </c>
      <c r="C17" s="50">
        <v>-0.03524196</v>
      </c>
      <c r="D17" s="50">
        <v>-0.02148386</v>
      </c>
      <c r="E17" s="50">
        <v>-0.02460749</v>
      </c>
      <c r="F17" s="50">
        <v>-0.02193142</v>
      </c>
      <c r="G17" s="50">
        <v>-0.02618792</v>
      </c>
    </row>
    <row r="18" spans="1:7" ht="12.75">
      <c r="A18" t="s">
        <v>26</v>
      </c>
      <c r="B18" s="50">
        <v>0.04190946</v>
      </c>
      <c r="C18" s="50">
        <v>0.06266049</v>
      </c>
      <c r="D18" s="50">
        <v>-0.03711471</v>
      </c>
      <c r="E18" s="50">
        <v>-0.01248899</v>
      </c>
      <c r="F18" s="50">
        <v>-0.01946093</v>
      </c>
      <c r="G18" s="50">
        <v>0.006598752</v>
      </c>
    </row>
    <row r="19" spans="1:7" ht="12.75">
      <c r="A19" t="s">
        <v>27</v>
      </c>
      <c r="B19" s="50">
        <v>-0.1975386</v>
      </c>
      <c r="C19" s="50">
        <v>-0.1814602</v>
      </c>
      <c r="D19" s="50">
        <v>-0.1716498</v>
      </c>
      <c r="E19" s="50">
        <v>-0.1676581</v>
      </c>
      <c r="F19" s="50">
        <v>-0.140231</v>
      </c>
      <c r="G19" s="50">
        <v>-0.1725949</v>
      </c>
    </row>
    <row r="20" spans="1:7" ht="12.75">
      <c r="A20" t="s">
        <v>28</v>
      </c>
      <c r="B20" s="50">
        <v>-0.0009312659</v>
      </c>
      <c r="C20" s="50">
        <v>-0.004975141</v>
      </c>
      <c r="D20" s="50">
        <v>-0.001617422</v>
      </c>
      <c r="E20" s="50">
        <v>-0.001119861</v>
      </c>
      <c r="F20" s="50">
        <v>0.001843689</v>
      </c>
      <c r="G20" s="50">
        <v>-0.00174392</v>
      </c>
    </row>
    <row r="21" spans="1:7" ht="12.75">
      <c r="A21" t="s">
        <v>29</v>
      </c>
      <c r="B21" s="50">
        <v>-161.6217</v>
      </c>
      <c r="C21" s="50">
        <v>-14.67514</v>
      </c>
      <c r="D21" s="50">
        <v>21.90911</v>
      </c>
      <c r="E21" s="50">
        <v>118.2627</v>
      </c>
      <c r="F21" s="50">
        <v>-51.13961</v>
      </c>
      <c r="G21" s="50">
        <v>0.008403348</v>
      </c>
    </row>
    <row r="22" spans="1:7" ht="12.75">
      <c r="A22" t="s">
        <v>30</v>
      </c>
      <c r="B22" s="50">
        <v>61.22793</v>
      </c>
      <c r="C22" s="50">
        <v>24.30913</v>
      </c>
      <c r="D22" s="50">
        <v>9.9148</v>
      </c>
      <c r="E22" s="50">
        <v>-23.20365</v>
      </c>
      <c r="F22" s="50">
        <v>-87.20248</v>
      </c>
      <c r="G22" s="50">
        <v>0</v>
      </c>
    </row>
    <row r="23" spans="1:7" ht="12.75">
      <c r="A23" t="s">
        <v>31</v>
      </c>
      <c r="B23" s="50">
        <v>-3.34177</v>
      </c>
      <c r="C23" s="50">
        <v>-1.763109</v>
      </c>
      <c r="D23" s="50">
        <v>0.992111</v>
      </c>
      <c r="E23" s="50">
        <v>0.2428747</v>
      </c>
      <c r="F23" s="50">
        <v>2.275013</v>
      </c>
      <c r="G23" s="50">
        <v>-0.3064409</v>
      </c>
    </row>
    <row r="24" spans="1:7" ht="12.75">
      <c r="A24" t="s">
        <v>32</v>
      </c>
      <c r="B24" s="50">
        <v>2.65827</v>
      </c>
      <c r="C24" s="50">
        <v>0.5973185</v>
      </c>
      <c r="D24" s="50">
        <v>0.4503326</v>
      </c>
      <c r="E24" s="50">
        <v>0.1235723</v>
      </c>
      <c r="F24" s="50">
        <v>3.587522</v>
      </c>
      <c r="G24" s="50">
        <v>1.145295</v>
      </c>
    </row>
    <row r="25" spans="1:7" ht="12.75">
      <c r="A25" t="s">
        <v>33</v>
      </c>
      <c r="B25" s="50">
        <v>-1.246768</v>
      </c>
      <c r="C25" s="50">
        <v>-0.5285817</v>
      </c>
      <c r="D25" s="50">
        <v>0.6834319</v>
      </c>
      <c r="E25" s="50">
        <v>0.6436651</v>
      </c>
      <c r="F25" s="50">
        <v>-2.000659</v>
      </c>
      <c r="G25" s="50">
        <v>-0.2553662</v>
      </c>
    </row>
    <row r="26" spans="1:7" ht="12.75">
      <c r="A26" t="s">
        <v>34</v>
      </c>
      <c r="B26" s="50">
        <v>1.048215</v>
      </c>
      <c r="C26" s="50">
        <v>0.4759495</v>
      </c>
      <c r="D26" s="50">
        <v>0.5260284</v>
      </c>
      <c r="E26" s="50">
        <v>0.07882295</v>
      </c>
      <c r="F26" s="50">
        <v>1.912998</v>
      </c>
      <c r="G26" s="50">
        <v>0.6673831</v>
      </c>
    </row>
    <row r="27" spans="1:7" ht="12.75">
      <c r="A27" t="s">
        <v>35</v>
      </c>
      <c r="B27" s="50">
        <v>-0.2015413</v>
      </c>
      <c r="C27" s="50">
        <v>-0.2260903</v>
      </c>
      <c r="D27" s="50">
        <v>0.2513038</v>
      </c>
      <c r="E27" s="50">
        <v>-0.1855096</v>
      </c>
      <c r="F27" s="50">
        <v>0.2920128</v>
      </c>
      <c r="G27" s="50">
        <v>-0.02873952</v>
      </c>
    </row>
    <row r="28" spans="1:7" ht="12.75">
      <c r="A28" t="s">
        <v>36</v>
      </c>
      <c r="B28" s="50">
        <v>0.3487796</v>
      </c>
      <c r="C28" s="50">
        <v>0.3439887</v>
      </c>
      <c r="D28" s="50">
        <v>-0.08199577</v>
      </c>
      <c r="E28" s="50">
        <v>0.06570717</v>
      </c>
      <c r="F28" s="50">
        <v>0.3810386</v>
      </c>
      <c r="G28" s="50">
        <v>0.1801965</v>
      </c>
    </row>
    <row r="29" spans="1:7" ht="12.75">
      <c r="A29" t="s">
        <v>37</v>
      </c>
      <c r="B29" s="50">
        <v>-0.02824568</v>
      </c>
      <c r="C29" s="50">
        <v>-0.03059227</v>
      </c>
      <c r="D29" s="50">
        <v>0.0508878</v>
      </c>
      <c r="E29" s="50">
        <v>0.07293251</v>
      </c>
      <c r="F29" s="50">
        <v>-0.1139622</v>
      </c>
      <c r="G29" s="50">
        <v>0.003123756</v>
      </c>
    </row>
    <row r="30" spans="1:7" ht="12.75">
      <c r="A30" t="s">
        <v>38</v>
      </c>
      <c r="B30" s="50">
        <v>0.06215638</v>
      </c>
      <c r="C30" s="50">
        <v>-0.02684662</v>
      </c>
      <c r="D30" s="50">
        <v>0.1131092</v>
      </c>
      <c r="E30" s="50">
        <v>-0.04431861</v>
      </c>
      <c r="F30" s="50">
        <v>0.2831524</v>
      </c>
      <c r="G30" s="50">
        <v>0.05687318</v>
      </c>
    </row>
    <row r="31" spans="1:7" ht="12.75">
      <c r="A31" t="s">
        <v>39</v>
      </c>
      <c r="B31" s="50">
        <v>-0.01790925</v>
      </c>
      <c r="C31" s="50">
        <v>-0.0434072</v>
      </c>
      <c r="D31" s="50">
        <v>-0.02368869</v>
      </c>
      <c r="E31" s="50">
        <v>-0.007430393</v>
      </c>
      <c r="F31" s="50">
        <v>0.01891022</v>
      </c>
      <c r="G31" s="50">
        <v>-0.01799481</v>
      </c>
    </row>
    <row r="32" spans="1:7" ht="12.75">
      <c r="A32" t="s">
        <v>40</v>
      </c>
      <c r="B32" s="50">
        <v>0.02715476</v>
      </c>
      <c r="C32" s="50">
        <v>0.08304245</v>
      </c>
      <c r="D32" s="50">
        <v>-0.0005460631</v>
      </c>
      <c r="E32" s="50">
        <v>0.006292784</v>
      </c>
      <c r="F32" s="50">
        <v>0.0370536</v>
      </c>
      <c r="G32" s="50">
        <v>0.03024127</v>
      </c>
    </row>
    <row r="33" spans="1:7" ht="12.75">
      <c r="A33" t="s">
        <v>41</v>
      </c>
      <c r="B33" s="50">
        <v>0.1309126</v>
      </c>
      <c r="C33" s="50">
        <v>0.07683174</v>
      </c>
      <c r="D33" s="50">
        <v>0.07041716</v>
      </c>
      <c r="E33" s="50">
        <v>0.04368861</v>
      </c>
      <c r="F33" s="50">
        <v>0.05721276</v>
      </c>
      <c r="G33" s="50">
        <v>0.07250895</v>
      </c>
    </row>
    <row r="34" spans="1:7" ht="12.75">
      <c r="A34" t="s">
        <v>42</v>
      </c>
      <c r="B34" s="50">
        <v>-0.009524778</v>
      </c>
      <c r="C34" s="50">
        <v>-0.00171313</v>
      </c>
      <c r="D34" s="50">
        <v>0.007094059</v>
      </c>
      <c r="E34" s="50">
        <v>0.001791513</v>
      </c>
      <c r="F34" s="50">
        <v>-0.02068026</v>
      </c>
      <c r="G34" s="50">
        <v>-0.002432076</v>
      </c>
    </row>
    <row r="35" spans="1:7" ht="12.75">
      <c r="A35" t="s">
        <v>43</v>
      </c>
      <c r="B35" s="50">
        <v>-0.004589819</v>
      </c>
      <c r="C35" s="50">
        <v>-0.004700243</v>
      </c>
      <c r="D35" s="50">
        <v>-0.005275185</v>
      </c>
      <c r="E35" s="50">
        <v>0.002711385</v>
      </c>
      <c r="F35" s="50">
        <v>-0.002484314</v>
      </c>
      <c r="G35" s="50">
        <v>-0.002742885</v>
      </c>
    </row>
    <row r="36" spans="1:6" ht="12.75">
      <c r="A36" t="s">
        <v>44</v>
      </c>
      <c r="B36" s="50">
        <v>19.0979</v>
      </c>
      <c r="C36" s="50">
        <v>19.09485</v>
      </c>
      <c r="D36" s="50">
        <v>19.09485</v>
      </c>
      <c r="E36" s="50">
        <v>19.0979</v>
      </c>
      <c r="F36" s="50">
        <v>19.104</v>
      </c>
    </row>
    <row r="37" spans="1:6" ht="12.75">
      <c r="A37" t="s">
        <v>45</v>
      </c>
      <c r="B37" s="50">
        <v>-0.05391439</v>
      </c>
      <c r="C37" s="50">
        <v>0.03255208</v>
      </c>
      <c r="D37" s="50">
        <v>0.06968181</v>
      </c>
      <c r="E37" s="50">
        <v>0.1134237</v>
      </c>
      <c r="F37" s="50">
        <v>0.1449585</v>
      </c>
    </row>
    <row r="38" spans="1:7" ht="12.75">
      <c r="A38" t="s">
        <v>54</v>
      </c>
      <c r="B38" s="50">
        <v>0.0001994435</v>
      </c>
      <c r="C38" s="50">
        <v>0.0002835664</v>
      </c>
      <c r="D38" s="50">
        <v>-0.0002167718</v>
      </c>
      <c r="E38" s="50">
        <v>-0.0001024886</v>
      </c>
      <c r="F38" s="50">
        <v>-0.0001498439</v>
      </c>
      <c r="G38" s="50">
        <v>0.0001153515</v>
      </c>
    </row>
    <row r="39" spans="1:7" ht="12.75">
      <c r="A39" t="s">
        <v>55</v>
      </c>
      <c r="B39" s="50">
        <v>0.0002735358</v>
      </c>
      <c r="C39" s="50">
        <v>2.425842E-05</v>
      </c>
      <c r="D39" s="50">
        <v>-3.703057E-05</v>
      </c>
      <c r="E39" s="50">
        <v>-0.0002012844</v>
      </c>
      <c r="F39" s="50">
        <v>8.563067E-05</v>
      </c>
      <c r="G39" s="50">
        <v>0.0008787009</v>
      </c>
    </row>
    <row r="40" spans="2:5" ht="12.75">
      <c r="B40" t="s">
        <v>46</v>
      </c>
      <c r="C40">
        <v>-0.003755</v>
      </c>
      <c r="D40" t="s">
        <v>47</v>
      </c>
      <c r="E40">
        <v>3.116511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0.00019944345270814514</v>
      </c>
      <c r="C50">
        <f>-0.017/(C7*C7+C22*C22)*(C21*C22+C6*C7)</f>
        <v>0.00028356644009068104</v>
      </c>
      <c r="D50">
        <f>-0.017/(D7*D7+D22*D22)*(D21*D22+D6*D7)</f>
        <v>-0.00021677175506175088</v>
      </c>
      <c r="E50">
        <f>-0.017/(E7*E7+E22*E22)*(E21*E22+E6*E7)</f>
        <v>-0.00010248860172095641</v>
      </c>
      <c r="F50">
        <f>-0.017/(F7*F7+F22*F22)*(F21*F22+F6*F7)</f>
        <v>-0.00014984394559712443</v>
      </c>
      <c r="G50">
        <f>(B50*B$4+C50*C$4+D50*D$4+E50*E$4+F50*F$4)/SUM(B$4:F$4)</f>
        <v>2.490546007845053E-07</v>
      </c>
    </row>
    <row r="51" spans="1:7" ht="12.75">
      <c r="A51" t="s">
        <v>58</v>
      </c>
      <c r="B51">
        <f>-0.017/(B7*B7+B22*B22)*(B21*B7-B6*B22)</f>
        <v>0.0002735357390238627</v>
      </c>
      <c r="C51">
        <f>-0.017/(C7*C7+C22*C22)*(C21*C7-C6*C22)</f>
        <v>2.4258412654419845E-05</v>
      </c>
      <c r="D51">
        <f>-0.017/(D7*D7+D22*D22)*(D21*D7-D6*D22)</f>
        <v>-3.703056214029138E-05</v>
      </c>
      <c r="E51">
        <f>-0.017/(E7*E7+E22*E22)*(E21*E7-E6*E22)</f>
        <v>-0.00020128440096433227</v>
      </c>
      <c r="F51">
        <f>-0.017/(F7*F7+F22*F22)*(F21*F7-F6*F22)</f>
        <v>8.563066063309458E-05</v>
      </c>
      <c r="G51">
        <f>(B51*B$4+C51*C$4+D51*D$4+E51*E$4+F51*F$4)/SUM(B$4:F$4)</f>
        <v>-5.309020124846738E-07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10000.044675111218</v>
      </c>
      <c r="C62">
        <f>C7+(2/0.017)*(C8*C50-C23*C51)</f>
        <v>9999.888654189319</v>
      </c>
      <c r="D62">
        <f>D7+(2/0.017)*(D8*D50-D23*D51)</f>
        <v>10000.046355664957</v>
      </c>
      <c r="E62">
        <f>E7+(2/0.017)*(E8*E50-E23*E51)</f>
        <v>10000.033636714437</v>
      </c>
      <c r="F62">
        <f>F7+(2/0.017)*(F8*F50-F23*F51)</f>
        <v>10000.055836901676</v>
      </c>
    </row>
    <row r="63" spans="1:6" ht="12.75">
      <c r="A63" t="s">
        <v>66</v>
      </c>
      <c r="B63">
        <f>B8+(3/0.017)*(B9*B50-B24*B51)</f>
        <v>-2.8085229248349592</v>
      </c>
      <c r="C63">
        <f>C8+(3/0.017)*(C9*C50-C24*C51)</f>
        <v>-3.4762554954377745</v>
      </c>
      <c r="D63">
        <f>D8+(3/0.017)*(D9*D50-D24*D51)</f>
        <v>-1.6667774462691585</v>
      </c>
      <c r="E63">
        <f>E8+(3/0.017)*(E9*E50-E24*E51)</f>
        <v>-2.310127531186009</v>
      </c>
      <c r="F63">
        <f>F8+(3/0.017)*(F9*F50-F24*F51)</f>
        <v>-4.517025431331975</v>
      </c>
    </row>
    <row r="64" spans="1:6" ht="12.75">
      <c r="A64" t="s">
        <v>67</v>
      </c>
      <c r="B64">
        <f>B9+(4/0.017)*(B10*B50-B25*B51)</f>
        <v>0.049190201185837584</v>
      </c>
      <c r="C64">
        <f>C9+(4/0.017)*(C10*C50-C25*C51)</f>
        <v>0.31824669671347544</v>
      </c>
      <c r="D64">
        <f>D9+(4/0.017)*(D10*D50-D25*D51)</f>
        <v>0.5106702969399415</v>
      </c>
      <c r="E64">
        <f>E9+(4/0.017)*(E10*E50-E25*E51)</f>
        <v>0.11787703452561775</v>
      </c>
      <c r="F64">
        <f>F9+(4/0.017)*(F10*F50-F25*F51)</f>
        <v>-0.14614762586666447</v>
      </c>
    </row>
    <row r="65" spans="1:6" ht="12.75">
      <c r="A65" t="s">
        <v>68</v>
      </c>
      <c r="B65">
        <f>B10+(5/0.017)*(B11*B50-B26*B51)</f>
        <v>0.1341343438725643</v>
      </c>
      <c r="C65">
        <f>C10+(5/0.017)*(C11*C50-C26*C51)</f>
        <v>0.7687569409644192</v>
      </c>
      <c r="D65">
        <f>D10+(5/0.017)*(D11*D50-D26*D51)</f>
        <v>0.824909781720633</v>
      </c>
      <c r="E65">
        <f>E10+(5/0.017)*(E11*E50-E26*E51)</f>
        <v>0.4167485587278399</v>
      </c>
      <c r="F65">
        <f>F10+(5/0.017)*(F11*F50-F26*F51)</f>
        <v>-0.45631737207356526</v>
      </c>
    </row>
    <row r="66" spans="1:6" ht="12.75">
      <c r="A66" t="s">
        <v>69</v>
      </c>
      <c r="B66">
        <f>B11+(6/0.017)*(B12*B50-B27*B51)</f>
        <v>4.958701811470931</v>
      </c>
      <c r="C66">
        <f>C11+(6/0.017)*(C12*C50-C27*C51)</f>
        <v>5.585583760671627</v>
      </c>
      <c r="D66">
        <f>D11+(6/0.017)*(D12*D50-D27*D51)</f>
        <v>4.8379878009912884</v>
      </c>
      <c r="E66">
        <f>E11+(6/0.017)*(E12*E50-E27*E51)</f>
        <v>4.435734265519125</v>
      </c>
      <c r="F66">
        <f>F11+(6/0.017)*(F12*F50-F27*F51)</f>
        <v>15.750263684462766</v>
      </c>
    </row>
    <row r="67" spans="1:6" ht="12.75">
      <c r="A67" t="s">
        <v>70</v>
      </c>
      <c r="B67">
        <f>B12+(7/0.017)*(B13*B50-B28*B51)</f>
        <v>-0.13914831721843438</v>
      </c>
      <c r="C67">
        <f>C12+(7/0.017)*(C13*C50-C28*C51)</f>
        <v>-0.29018734969978294</v>
      </c>
      <c r="D67">
        <f>D12+(7/0.017)*(D13*D50-D28*D51)</f>
        <v>0.6481228190355366</v>
      </c>
      <c r="E67">
        <f>E12+(7/0.017)*(E13*E50-E28*E51)</f>
        <v>0.21172076254216018</v>
      </c>
      <c r="F67">
        <f>F12+(7/0.017)*(F13*F50-F28*F51)</f>
        <v>-0.5458018286547216</v>
      </c>
    </row>
    <row r="68" spans="1:6" ht="12.75">
      <c r="A68" t="s">
        <v>71</v>
      </c>
      <c r="B68">
        <f>B13+(8/0.017)*(B14*B50-B29*B51)</f>
        <v>0.04220641397740221</v>
      </c>
      <c r="C68">
        <f>C13+(8/0.017)*(C14*C50-C29*C51)</f>
        <v>0.11456267383713227</v>
      </c>
      <c r="D68">
        <f>D13+(8/0.017)*(D14*D50-D29*D51)</f>
        <v>0.04439337809323913</v>
      </c>
      <c r="E68">
        <f>E13+(8/0.017)*(E14*E50-E29*E51)</f>
        <v>-0.02214628097542657</v>
      </c>
      <c r="F68">
        <f>F13+(8/0.017)*(F14*F50-F29*F51)</f>
        <v>-0.0514004199817996</v>
      </c>
    </row>
    <row r="69" spans="1:6" ht="12.75">
      <c r="A69" t="s">
        <v>72</v>
      </c>
      <c r="B69">
        <f>B14+(9/0.017)*(B15*B50-B30*B51)</f>
        <v>-0.0051188634961850735</v>
      </c>
      <c r="C69">
        <f>C14+(9/0.017)*(C15*C50-C30*C51)</f>
        <v>0.022359924749168043</v>
      </c>
      <c r="D69">
        <f>D14+(9/0.017)*(D15*D50-D30*D51)</f>
        <v>-0.04040200973366861</v>
      </c>
      <c r="E69">
        <f>E14+(9/0.017)*(E15*E50-E30*E51)</f>
        <v>-0.11095158256514788</v>
      </c>
      <c r="F69">
        <f>F14+(9/0.017)*(F15*F50-F30*F51)</f>
        <v>0.14188808648989976</v>
      </c>
    </row>
    <row r="70" spans="1:6" ht="12.75">
      <c r="A70" t="s">
        <v>73</v>
      </c>
      <c r="B70">
        <f>B15+(10/0.017)*(B16*B50-B31*B51)</f>
        <v>-0.38424187397729764</v>
      </c>
      <c r="C70">
        <f>C15+(10/0.017)*(C16*C50-C31*C51)</f>
        <v>-0.07350738499117027</v>
      </c>
      <c r="D70">
        <f>D15+(10/0.017)*(D16*D50-D31*D51)</f>
        <v>-0.10684042484979323</v>
      </c>
      <c r="E70">
        <f>E15+(10/0.017)*(E16*E50-E31*E51)</f>
        <v>-0.11462434940794396</v>
      </c>
      <c r="F70">
        <f>F15+(10/0.017)*(F16*F50-F31*F51)</f>
        <v>-0.38789573622226</v>
      </c>
    </row>
    <row r="71" spans="1:6" ht="12.75">
      <c r="A71" t="s">
        <v>74</v>
      </c>
      <c r="B71">
        <f>B16+(11/0.017)*(B17*B50-B32*B51)</f>
        <v>-0.018323280791388508</v>
      </c>
      <c r="C71">
        <f>C16+(11/0.017)*(C17*C50-C32*C51)</f>
        <v>-0.0398513574557926</v>
      </c>
      <c r="D71">
        <f>D16+(11/0.017)*(D17*D50-D32*D51)</f>
        <v>0.07154012959738722</v>
      </c>
      <c r="E71">
        <f>E16+(11/0.017)*(E17*E50-E32*E51)</f>
        <v>0.029634114205753168</v>
      </c>
      <c r="F71">
        <f>F16+(11/0.017)*(F17*F50-F32*F51)</f>
        <v>-0.06627175536213849</v>
      </c>
    </row>
    <row r="72" spans="1:6" ht="12.75">
      <c r="A72" t="s">
        <v>75</v>
      </c>
      <c r="B72">
        <f>B17+(12/0.017)*(B18*B50-B33*B51)</f>
        <v>-0.04486419991882454</v>
      </c>
      <c r="C72">
        <f>C17+(12/0.017)*(C18*C50-C33*C51)</f>
        <v>-0.02401518633193368</v>
      </c>
      <c r="D72">
        <f>D17+(12/0.017)*(D18*D50-D33*D51)</f>
        <v>-0.013964089756872407</v>
      </c>
      <c r="E72">
        <f>E17+(12/0.017)*(E18*E50-E33*E51)</f>
        <v>-0.017496561895420225</v>
      </c>
      <c r="F72">
        <f>F17+(12/0.017)*(F18*F50-F33*F51)</f>
        <v>-0.023331229811237583</v>
      </c>
    </row>
    <row r="73" spans="1:6" ht="12.75">
      <c r="A73" t="s">
        <v>76</v>
      </c>
      <c r="B73">
        <f>B18+(13/0.017)*(B19*B50-B34*B51)</f>
        <v>0.013774085171044441</v>
      </c>
      <c r="C73">
        <f>C18+(13/0.017)*(C19*C50-C34*C51)</f>
        <v>0.023343546086485867</v>
      </c>
      <c r="D73">
        <f>D18+(13/0.017)*(D19*D50-D34*D51)</f>
        <v>-0.008460014109992718</v>
      </c>
      <c r="E73">
        <f>E18+(13/0.017)*(E19*E50-E34*E51)</f>
        <v>0.000926740714342485</v>
      </c>
      <c r="F73">
        <f>F18+(13/0.017)*(F19*F50-F34*F51)</f>
        <v>-0.0020381536122571382</v>
      </c>
    </row>
    <row r="74" spans="1:6" ht="12.75">
      <c r="A74" t="s">
        <v>77</v>
      </c>
      <c r="B74">
        <f>B19+(14/0.017)*(B20*B50-B35*B51)</f>
        <v>-0.19665763382121673</v>
      </c>
      <c r="C74">
        <f>C19+(14/0.017)*(C20*C50-C35*C51)</f>
        <v>-0.18252812213133457</v>
      </c>
      <c r="D74">
        <f>D19+(14/0.017)*(D20*D50-D35*D51)</f>
        <v>-0.17152193195556467</v>
      </c>
      <c r="E74">
        <f>E19+(14/0.017)*(E20*E50-E35*E51)</f>
        <v>-0.1671141320641596</v>
      </c>
      <c r="F74">
        <f>F19+(14/0.017)*(F20*F50-F35*F51)</f>
        <v>-0.14028332062308443</v>
      </c>
    </row>
    <row r="75" spans="1:6" ht="12.75">
      <c r="A75" t="s">
        <v>78</v>
      </c>
      <c r="B75" s="50">
        <f>B20</f>
        <v>-0.0009312659</v>
      </c>
      <c r="C75" s="50">
        <f>C20</f>
        <v>-0.004975141</v>
      </c>
      <c r="D75" s="50">
        <f>D20</f>
        <v>-0.001617422</v>
      </c>
      <c r="E75" s="50">
        <f>E20</f>
        <v>-0.001119861</v>
      </c>
      <c r="F75" s="50">
        <f>F20</f>
        <v>0.001843689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61.06329946134622</v>
      </c>
      <c r="C82">
        <f>C22+(2/0.017)*(C8*C51+C23*C50)</f>
        <v>24.240355529845477</v>
      </c>
      <c r="D82">
        <f>D22+(2/0.017)*(D8*D51+D23*D50)</f>
        <v>9.896679104593822</v>
      </c>
      <c r="E82">
        <f>E22+(2/0.017)*(E8*E51+E23*E50)</f>
        <v>-23.151812571394704</v>
      </c>
      <c r="F82">
        <f>F22+(2/0.017)*(F8*F51+F23*F50)</f>
        <v>-87.2875917666716</v>
      </c>
    </row>
    <row r="83" spans="1:6" ht="12.75">
      <c r="A83" t="s">
        <v>81</v>
      </c>
      <c r="B83">
        <f>B23+(3/0.017)*(B9*B51+B24*B50)</f>
        <v>-3.249546362373419</v>
      </c>
      <c r="C83">
        <f>C23+(3/0.017)*(C9*C51+C24*C50)</f>
        <v>-1.7319558590301267</v>
      </c>
      <c r="D83">
        <f>D23+(3/0.017)*(D9*D51+D24*D50)</f>
        <v>0.971208990452305</v>
      </c>
      <c r="E83">
        <f>E23+(3/0.017)*(E9*E51+E24*E50)</f>
        <v>0.23706745118456507</v>
      </c>
      <c r="F83">
        <f>F23+(3/0.017)*(F9*F51+F24*F50)</f>
        <v>2.1774822836033634</v>
      </c>
    </row>
    <row r="84" spans="1:6" ht="12.75">
      <c r="A84" t="s">
        <v>82</v>
      </c>
      <c r="B84">
        <f>B24+(4/0.017)*(B10*B51+B25*B50)</f>
        <v>2.5951474898869815</v>
      </c>
      <c r="C84">
        <f>C24+(4/0.017)*(C10*C51+C25*C50)</f>
        <v>0.5637857199326928</v>
      </c>
      <c r="D84">
        <f>D24+(4/0.017)*(D10*D51+D25*D50)</f>
        <v>0.40562300418153</v>
      </c>
      <c r="E84">
        <f>E24+(4/0.017)*(E10*E51+E25*E50)</f>
        <v>0.08217169095713353</v>
      </c>
      <c r="F84">
        <f>F24+(4/0.017)*(F10*F51+F25*F50)</f>
        <v>3.6638052534900907</v>
      </c>
    </row>
    <row r="85" spans="1:6" ht="12.75">
      <c r="A85" t="s">
        <v>83</v>
      </c>
      <c r="B85">
        <f>B25+(5/0.017)*(B11*B51+B26*B50)</f>
        <v>-0.7873277745891025</v>
      </c>
      <c r="C85">
        <f>C25+(5/0.017)*(C11*C51+C26*C50)</f>
        <v>-0.44883432274541674</v>
      </c>
      <c r="D85">
        <f>D25+(5/0.017)*(D11*D51+D26*D50)</f>
        <v>0.5966938853864446</v>
      </c>
      <c r="E85">
        <f>E25+(5/0.017)*(E11*E51+E26*E50)</f>
        <v>0.3774690534696482</v>
      </c>
      <c r="F85">
        <f>F25+(5/0.017)*(F11*F51+F26*F50)</f>
        <v>-1.688780789578099</v>
      </c>
    </row>
    <row r="86" spans="1:6" ht="12.75">
      <c r="A86" t="s">
        <v>84</v>
      </c>
      <c r="B86">
        <f>B26+(6/0.017)*(B12*B51+B27*B50)</f>
        <v>1.0241144362220573</v>
      </c>
      <c r="C86">
        <f>C26+(6/0.017)*(C12*C51+C27*C50)</f>
        <v>0.4507568987673623</v>
      </c>
      <c r="D86">
        <f>D26+(6/0.017)*(D12*D51+D27*D50)</f>
        <v>0.4982703273465947</v>
      </c>
      <c r="E86">
        <f>E26+(6/0.017)*(E12*E51+E27*E50)</f>
        <v>0.07098254825030328</v>
      </c>
      <c r="F86">
        <f>F26+(6/0.017)*(F12*F51+F27*F50)</f>
        <v>1.8813769245974148</v>
      </c>
    </row>
    <row r="87" spans="1:6" ht="12.75">
      <c r="A87" t="s">
        <v>85</v>
      </c>
      <c r="B87">
        <f>B27+(7/0.017)*(B13*B51+B28*B50)</f>
        <v>-0.169025712862298</v>
      </c>
      <c r="C87">
        <f>C27+(7/0.017)*(C13*C51+C28*C50)</f>
        <v>-0.18482752365356894</v>
      </c>
      <c r="D87">
        <f>D27+(7/0.017)*(D13*D51+D28*D50)</f>
        <v>0.25804298494644456</v>
      </c>
      <c r="E87">
        <f>E27+(7/0.017)*(E13*E51+E28*E50)</f>
        <v>-0.185425470254023</v>
      </c>
      <c r="F87">
        <f>F27+(7/0.017)*(F13*F51+F28*F50)</f>
        <v>0.266835484210308</v>
      </c>
    </row>
    <row r="88" spans="1:6" ht="12.75">
      <c r="A88" t="s">
        <v>86</v>
      </c>
      <c r="B88">
        <f>B28+(8/0.017)*(B14*B51+B29*B50)</f>
        <v>0.35187360101382115</v>
      </c>
      <c r="C88">
        <f>C28+(8/0.017)*(C14*C51+C29*C50)</f>
        <v>0.34027555870782605</v>
      </c>
      <c r="D88">
        <f>D28+(8/0.017)*(D14*D51+D29*D50)</f>
        <v>-0.08624899888053132</v>
      </c>
      <c r="E88">
        <f>E28+(8/0.017)*(E14*E51+E29*E50)</f>
        <v>0.07282802748585696</v>
      </c>
      <c r="F88">
        <f>F28+(8/0.017)*(F14*F51+F29*F50)</f>
        <v>0.3940538812182865</v>
      </c>
    </row>
    <row r="89" spans="1:6" ht="12.75">
      <c r="A89" t="s">
        <v>87</v>
      </c>
      <c r="B89">
        <f>B29+(9/0.017)*(B15*B51+B30*B50)</f>
        <v>-0.07756949922819945</v>
      </c>
      <c r="C89">
        <f>C29+(9/0.017)*(C15*C51+C30*C50)</f>
        <v>-0.03550583810250944</v>
      </c>
      <c r="D89">
        <f>D29+(9/0.017)*(D15*D51+D30*D50)</f>
        <v>0.039820307950732416</v>
      </c>
      <c r="E89">
        <f>E29+(9/0.017)*(E15*E51+E30*E50)</f>
        <v>0.08728343414709958</v>
      </c>
      <c r="F89">
        <f>F29+(9/0.017)*(F15*F51+F30*F50)</f>
        <v>-0.15423118281446213</v>
      </c>
    </row>
    <row r="90" spans="1:6" ht="12.75">
      <c r="A90" t="s">
        <v>88</v>
      </c>
      <c r="B90">
        <f>B30+(10/0.017)*(B16*B51+B31*B50)</f>
        <v>0.058409570526342276</v>
      </c>
      <c r="C90">
        <f>C30+(10/0.017)*(C16*C51+C31*C50)</f>
        <v>-0.03454489774801727</v>
      </c>
      <c r="D90">
        <f>D30+(10/0.017)*(D16*D51+D31*D50)</f>
        <v>0.11463683034319447</v>
      </c>
      <c r="E90">
        <f>E30+(10/0.017)*(E16*E51+E31*E50)</f>
        <v>-0.047089146960627014</v>
      </c>
      <c r="F90">
        <f>F30+(10/0.017)*(F16*F51+F31*F50)</f>
        <v>0.27814371907295005</v>
      </c>
    </row>
    <row r="91" spans="1:6" ht="12.75">
      <c r="A91" t="s">
        <v>89</v>
      </c>
      <c r="B91">
        <f>B31+(11/0.017)*(B17*B51+B32*B50)</f>
        <v>-0.018915963012968322</v>
      </c>
      <c r="C91">
        <f>C31+(11/0.017)*(C17*C51+C32*C50)</f>
        <v>-0.028723404878867296</v>
      </c>
      <c r="D91">
        <f>D31+(11/0.017)*(D17*D51+D32*D50)</f>
        <v>-0.023097323225743965</v>
      </c>
      <c r="E91">
        <f>E31+(11/0.017)*(E17*E51+E32*E50)</f>
        <v>-0.004642756661251078</v>
      </c>
      <c r="F91">
        <f>F31+(11/0.017)*(F17*F51+F32*F50)</f>
        <v>0.014102404960953281</v>
      </c>
    </row>
    <row r="92" spans="1:6" ht="12.75">
      <c r="A92" t="s">
        <v>90</v>
      </c>
      <c r="B92">
        <f>B32+(12/0.017)*(B18*B51+B33*B50)</f>
        <v>0.05367715721895859</v>
      </c>
      <c r="C92">
        <f>C32+(12/0.017)*(C18*C51+C33*C50)</f>
        <v>0.09949441260328537</v>
      </c>
      <c r="D92">
        <f>D32+(12/0.017)*(D18*D51+D33*D50)</f>
        <v>-0.010350820359781339</v>
      </c>
      <c r="E92">
        <f>E32+(12/0.017)*(E18*E51+E33*E50)</f>
        <v>0.004906610579365183</v>
      </c>
      <c r="F92">
        <f>F32+(12/0.017)*(F18*F51+F33*F50)</f>
        <v>0.029825761419292413</v>
      </c>
    </row>
    <row r="93" spans="1:6" ht="12.75">
      <c r="A93" t="s">
        <v>91</v>
      </c>
      <c r="B93">
        <f>B33+(13/0.017)*(B19*B51+B34*B50)</f>
        <v>0.08813990705203581</v>
      </c>
      <c r="C93">
        <f>C33+(13/0.017)*(C19*C51+C34*C50)</f>
        <v>0.07309406978605533</v>
      </c>
      <c r="D93">
        <f>D33+(13/0.017)*(D19*D51+D34*D50)</f>
        <v>0.07410189297348534</v>
      </c>
      <c r="E93">
        <f>E33+(13/0.017)*(E19*E51+E34*E50)</f>
        <v>0.06935470160698715</v>
      </c>
      <c r="F93">
        <f>F33+(13/0.017)*(F19*F51+F34*F50)</f>
        <v>0.050399795387103166</v>
      </c>
    </row>
    <row r="94" spans="1:6" ht="12.75">
      <c r="A94" t="s">
        <v>92</v>
      </c>
      <c r="B94">
        <f>B34+(14/0.017)*(B20*B51+B35*B50)</f>
        <v>-0.010488425880464433</v>
      </c>
      <c r="C94">
        <f>C34+(14/0.017)*(C20*C51+C35*C50)</f>
        <v>-0.002910146634028407</v>
      </c>
      <c r="D94">
        <f>D34+(14/0.017)*(D20*D51+D35*D50)</f>
        <v>0.008085098540732291</v>
      </c>
      <c r="E94">
        <f>E34+(14/0.017)*(E20*E51+E35*E50)</f>
        <v>0.0017482978767291765</v>
      </c>
      <c r="F94">
        <f>F34+(14/0.017)*(F20*F51+F35*F50)</f>
        <v>-0.020243677643230703</v>
      </c>
    </row>
    <row r="95" spans="1:6" ht="12.75">
      <c r="A95" t="s">
        <v>93</v>
      </c>
      <c r="B95" s="50">
        <f>B35</f>
        <v>-0.004589819</v>
      </c>
      <c r="C95" s="50">
        <f>C35</f>
        <v>-0.004700243</v>
      </c>
      <c r="D95" s="50">
        <f>D35</f>
        <v>-0.005275185</v>
      </c>
      <c r="E95" s="50">
        <f>E35</f>
        <v>0.002711385</v>
      </c>
      <c r="F95" s="50">
        <f>F35</f>
        <v>-0.002484314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-2.8085103777836107</v>
      </c>
      <c r="C103">
        <f>C63*10000/C62</f>
        <v>-3.476294202517389</v>
      </c>
      <c r="D103">
        <f>D63*10000/D62</f>
        <v>-1.666769719847289</v>
      </c>
      <c r="E103">
        <f>E63*10000/E62</f>
        <v>-2.310119760702138</v>
      </c>
      <c r="F103">
        <f>F63*10000/F62</f>
        <v>-4.517000209802316</v>
      </c>
      <c r="G103">
        <f>AVERAGE(C103:E103)</f>
        <v>-2.4843945610222717</v>
      </c>
      <c r="H103">
        <f>STDEV(C103:E103)</f>
        <v>0.9172641347319708</v>
      </c>
      <c r="I103">
        <f>(B103*B4+C103*C4+D103*D4+E103*E4+F103*F4)/SUM(B4:F4)</f>
        <v>-2.8028941644055183</v>
      </c>
      <c r="K103">
        <f>(LN(H103)+LN(H123))/2-LN(K114*K115^3)</f>
        <v>-3.7542765137920666</v>
      </c>
    </row>
    <row r="104" spans="1:11" ht="12.75">
      <c r="A104" t="s">
        <v>67</v>
      </c>
      <c r="B104">
        <f>B64*10000/B62</f>
        <v>0.04918998142904847</v>
      </c>
      <c r="C104">
        <f>C64*10000/C62</f>
        <v>0.31825024029657595</v>
      </c>
      <c r="D104">
        <f>D64*10000/D62</f>
        <v>0.510667929704796</v>
      </c>
      <c r="E104">
        <f>E64*10000/E62</f>
        <v>0.11787663802733654</v>
      </c>
      <c r="F104">
        <f>F64*10000/F62</f>
        <v>-0.14614680982815942</v>
      </c>
      <c r="G104">
        <f>AVERAGE(C104:E104)</f>
        <v>0.3155982693429028</v>
      </c>
      <c r="H104">
        <f>STDEV(C104:E104)</f>
        <v>0.19640907417139902</v>
      </c>
      <c r="I104">
        <f>(B104*B4+C104*C4+D104*D4+E104*E4+F104*F4)/SUM(B4:F4)</f>
        <v>0.21537748848008206</v>
      </c>
      <c r="K104">
        <f>(LN(H104)+LN(H124))/2-LN(K114*K115^4)</f>
        <v>-4.803262230910233</v>
      </c>
    </row>
    <row r="105" spans="1:11" ht="12.75">
      <c r="A105" t="s">
        <v>68</v>
      </c>
      <c r="B105">
        <f>B65*10000/B62</f>
        <v>0.13413374462856836</v>
      </c>
      <c r="C105">
        <f>C65*10000/C62</f>
        <v>0.7687655008462106</v>
      </c>
      <c r="D105">
        <f>D65*10000/D62</f>
        <v>0.8249059578142128</v>
      </c>
      <c r="E105">
        <f>E65*10000/E62</f>
        <v>0.4167471569273289</v>
      </c>
      <c r="F105">
        <f>F65*10000/F62</f>
        <v>-0.4563148241529683</v>
      </c>
      <c r="G105">
        <f>AVERAGE(C105:E105)</f>
        <v>0.6701395385292508</v>
      </c>
      <c r="H105">
        <f>STDEV(C105:E105)</f>
        <v>0.22123225808539887</v>
      </c>
      <c r="I105">
        <f>(B105*B4+C105*C4+D105*D4+E105*E4+F105*F4)/SUM(B4:F4)</f>
        <v>0.4421523564910028</v>
      </c>
      <c r="K105">
        <f>(LN(H105)+LN(H125))/2-LN(K114*K115^5)</f>
        <v>-3.7478810569875263</v>
      </c>
    </row>
    <row r="106" spans="1:11" ht="12.75">
      <c r="A106" t="s">
        <v>69</v>
      </c>
      <c r="B106">
        <f>B66*10000/B62</f>
        <v>4.9586796585144075</v>
      </c>
      <c r="C106">
        <f>C66*10000/C62</f>
        <v>5.585645954499325</v>
      </c>
      <c r="D106">
        <f>D66*10000/D62</f>
        <v>4.837965374281092</v>
      </c>
      <c r="E106">
        <f>E66*10000/E62</f>
        <v>4.435719345216631</v>
      </c>
      <c r="F106">
        <f>F66*10000/F62</f>
        <v>15.750175740361344</v>
      </c>
      <c r="G106">
        <f>AVERAGE(C106:E106)</f>
        <v>4.953110224665683</v>
      </c>
      <c r="H106">
        <f>STDEV(C106:E106)</f>
        <v>0.5835465312309457</v>
      </c>
      <c r="I106">
        <f>(B106*B4+C106*C4+D106*D4+E106*E4+F106*F4)/SUM(B4:F4)</f>
        <v>6.396352137441293</v>
      </c>
      <c r="K106">
        <f>(LN(H106)+LN(H126))/2-LN(K114*K115^6)</f>
        <v>-3.0997442692126946</v>
      </c>
    </row>
    <row r="107" spans="1:11" ht="12.75">
      <c r="A107" t="s">
        <v>70</v>
      </c>
      <c r="B107">
        <f>B67*10000/B62</f>
        <v>-0.13914769557455683</v>
      </c>
      <c r="C107">
        <f>C67*10000/C62</f>
        <v>-0.2901905808503306</v>
      </c>
      <c r="D107">
        <f>D67*10000/D62</f>
        <v>0.6481198146330386</v>
      </c>
      <c r="E107">
        <f>E67*10000/E62</f>
        <v>0.21172005038547262</v>
      </c>
      <c r="F107">
        <f>F67*10000/F62</f>
        <v>-0.5457987810834342</v>
      </c>
      <c r="G107">
        <f>AVERAGE(C107:E107)</f>
        <v>0.18988309472272688</v>
      </c>
      <c r="H107">
        <f>STDEV(C107:E107)</f>
        <v>0.4695361956681313</v>
      </c>
      <c r="I107">
        <f>(B107*B4+C107*C4+D107*D4+E107*E4+F107*F4)/SUM(B4:F4)</f>
        <v>0.04398018914149163</v>
      </c>
      <c r="K107">
        <f>(LN(H107)+LN(H127))/2-LN(K114*K115^7)</f>
        <v>-2.572858778692035</v>
      </c>
    </row>
    <row r="108" spans="1:9" ht="12.75">
      <c r="A108" t="s">
        <v>71</v>
      </c>
      <c r="B108">
        <f>B68*10000/B62</f>
        <v>0.04220622542062074</v>
      </c>
      <c r="C108">
        <f>C68*10000/C62</f>
        <v>0.11456394945871501</v>
      </c>
      <c r="D108">
        <f>D68*10000/D62</f>
        <v>0.04439317230573695</v>
      </c>
      <c r="E108">
        <f>E68*10000/E62</f>
        <v>-0.022146206482864236</v>
      </c>
      <c r="F108">
        <f>F68*10000/F62</f>
        <v>-0.051400132979382465</v>
      </c>
      <c r="G108">
        <f>AVERAGE(C108:E108)</f>
        <v>0.04560363842719591</v>
      </c>
      <c r="H108">
        <f>STDEV(C108:E108)</f>
        <v>0.06836311582692912</v>
      </c>
      <c r="I108">
        <f>(B108*B4+C108*C4+D108*D4+E108*E4+F108*F4)/SUM(B4:F4)</f>
        <v>0.032153583567626064</v>
      </c>
    </row>
    <row r="109" spans="1:9" ht="12.75">
      <c r="A109" t="s">
        <v>72</v>
      </c>
      <c r="B109">
        <f>B69*10000/B62</f>
        <v>-0.005118840627707639</v>
      </c>
      <c r="C109">
        <f>C69*10000/C62</f>
        <v>0.022360173720335032</v>
      </c>
      <c r="D109">
        <f>D69*10000/D62</f>
        <v>-0.0404018224483341</v>
      </c>
      <c r="E109">
        <f>E69*10000/E62</f>
        <v>-0.11095120936173329</v>
      </c>
      <c r="F109">
        <f>F69*10000/F62</f>
        <v>0.14188729423521002</v>
      </c>
      <c r="G109">
        <f>AVERAGE(C109:E109)</f>
        <v>-0.04299761936324412</v>
      </c>
      <c r="H109">
        <f>STDEV(C109:E109)</f>
        <v>0.06669358916740863</v>
      </c>
      <c r="I109">
        <f>(B109*B4+C109*C4+D109*D4+E109*E4+F109*F4)/SUM(B4:F4)</f>
        <v>-0.012823058071111271</v>
      </c>
    </row>
    <row r="110" spans="1:11" ht="12.75">
      <c r="A110" t="s">
        <v>73</v>
      </c>
      <c r="B110">
        <f>B70*10000/B62</f>
        <v>-0.38424015738012113</v>
      </c>
      <c r="C110">
        <f>C70*10000/C62</f>
        <v>-0.07350820347422102</v>
      </c>
      <c r="D110">
        <f>D70*10000/D62</f>
        <v>-0.10683992958619523</v>
      </c>
      <c r="E110">
        <f>E70*10000/E62</f>
        <v>-0.11462396385059</v>
      </c>
      <c r="F110">
        <f>F70*10000/F62</f>
        <v>-0.38789357034474514</v>
      </c>
      <c r="G110">
        <f>AVERAGE(C110:E110)</f>
        <v>-0.09832403230366875</v>
      </c>
      <c r="H110">
        <f>STDEV(C110:E110)</f>
        <v>0.021840714679850964</v>
      </c>
      <c r="I110">
        <f>(B110*B4+C110*C4+D110*D4+E110*E4+F110*F4)/SUM(B4:F4)</f>
        <v>-0.1783369901555016</v>
      </c>
      <c r="K110">
        <f>EXP(AVERAGE(K103:K107))</f>
        <v>0.02744408629050952</v>
      </c>
    </row>
    <row r="111" spans="1:9" ht="12.75">
      <c r="A111" t="s">
        <v>74</v>
      </c>
      <c r="B111">
        <f>B71*10000/B62</f>
        <v>-0.01832319893229349</v>
      </c>
      <c r="C111">
        <f>C71*10000/C62</f>
        <v>-0.03985180118890365</v>
      </c>
      <c r="D111">
        <f>D71*10000/D62</f>
        <v>0.07153979796989664</v>
      </c>
      <c r="E111">
        <f>E71*10000/E62</f>
        <v>0.02963401452666474</v>
      </c>
      <c r="F111">
        <f>F71*10000/F62</f>
        <v>-0.06627138532325587</v>
      </c>
      <c r="G111">
        <f>AVERAGE(C111:E111)</f>
        <v>0.02044067043588591</v>
      </c>
      <c r="H111">
        <f>STDEV(C111:E111)</f>
        <v>0.056261978924201574</v>
      </c>
      <c r="I111">
        <f>(B111*B4+C111*C4+D111*D4+E111*E4+F111*F4)/SUM(B4:F4)</f>
        <v>0.0032465829233920707</v>
      </c>
    </row>
    <row r="112" spans="1:9" ht="12.75">
      <c r="A112" t="s">
        <v>75</v>
      </c>
      <c r="B112">
        <f>B72*10000/B62</f>
        <v>-0.04486399948840786</v>
      </c>
      <c r="C112">
        <f>C72*10000/C62</f>
        <v>-0.024015453733950167</v>
      </c>
      <c r="D112">
        <f>D72*10000/D62</f>
        <v>-0.013964025025705854</v>
      </c>
      <c r="E112">
        <f>E72*10000/E62</f>
        <v>-0.017496503042932574</v>
      </c>
      <c r="F112">
        <f>F72*10000/F62</f>
        <v>-0.023331099537606495</v>
      </c>
      <c r="G112">
        <f>AVERAGE(C112:E112)</f>
        <v>-0.0184919939341962</v>
      </c>
      <c r="H112">
        <f>STDEV(C112:E112)</f>
        <v>0.005099123096687406</v>
      </c>
      <c r="I112">
        <f>(B112*B4+C112*C4+D112*D4+E112*E4+F112*F4)/SUM(B4:F4)</f>
        <v>-0.02295113634793548</v>
      </c>
    </row>
    <row r="113" spans="1:9" ht="12.75">
      <c r="A113" t="s">
        <v>76</v>
      </c>
      <c r="B113">
        <f>B73*10000/B62</f>
        <v>0.013774023635440658</v>
      </c>
      <c r="C113">
        <f>C73*10000/C62</f>
        <v>0.023343806009986322</v>
      </c>
      <c r="D113">
        <f>D73*10000/D62</f>
        <v>-0.008459974893216548</v>
      </c>
      <c r="E113">
        <f>E73*10000/E62</f>
        <v>0.0009267375971016939</v>
      </c>
      <c r="F113">
        <f>F73*10000/F62</f>
        <v>-0.0020381422319023976</v>
      </c>
      <c r="G113">
        <f>AVERAGE(C113:E113)</f>
        <v>0.0052701895712904895</v>
      </c>
      <c r="H113">
        <f>STDEV(C113:E113)</f>
        <v>0.016340725235551704</v>
      </c>
      <c r="I113">
        <f>(B113*B4+C113*C4+D113*D4+E113*E4+F113*F4)/SUM(B4:F4)</f>
        <v>0.005524834164613655</v>
      </c>
    </row>
    <row r="114" spans="1:11" ht="12.75">
      <c r="A114" t="s">
        <v>77</v>
      </c>
      <c r="B114">
        <f>B74*10000/B62</f>
        <v>-0.19665675525497545</v>
      </c>
      <c r="C114">
        <f>C74*10000/C62</f>
        <v>-0.18253015452813753</v>
      </c>
      <c r="D114">
        <f>D74*10000/D62</f>
        <v>-0.17152113685792933</v>
      </c>
      <c r="E114">
        <f>E74*10000/E62</f>
        <v>-0.1671135699490165</v>
      </c>
      <c r="F114">
        <f>F74*10000/F62</f>
        <v>-0.14028253732886006</v>
      </c>
      <c r="G114">
        <f>AVERAGE(C114:E114)</f>
        <v>-0.17372162044502779</v>
      </c>
      <c r="H114">
        <f>STDEV(C114:E114)</f>
        <v>0.007940363092083085</v>
      </c>
      <c r="I114">
        <f>(B114*B4+C114*C4+D114*D4+E114*E4+F114*F4)/SUM(B4:F4)</f>
        <v>-0.17256993061361922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-0.0009312617395778211</v>
      </c>
      <c r="C115">
        <f>C75*10000/C62</f>
        <v>-0.004975196396727609</v>
      </c>
      <c r="D115">
        <f>D75*10000/D62</f>
        <v>-0.0016174145023675232</v>
      </c>
      <c r="E115">
        <f>E75*10000/E62</f>
        <v>-0.0011198572331682039</v>
      </c>
      <c r="F115">
        <f>F75*10000/F62</f>
        <v>0.00184367870546934</v>
      </c>
      <c r="G115">
        <f>AVERAGE(C115:E115)</f>
        <v>-0.0025708227107544453</v>
      </c>
      <c r="H115">
        <f>STDEV(C115:E115)</f>
        <v>0.0020970575636790247</v>
      </c>
      <c r="I115">
        <f>(B115*B4+C115*C4+D115*D4+E115*E4+F115*F4)/SUM(B4:F4)</f>
        <v>-0.0017441950316755524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61.06302666159549</v>
      </c>
      <c r="C122">
        <f>C82*10000/C62</f>
        <v>24.24062543905457</v>
      </c>
      <c r="D122">
        <f>D82*10000/D62</f>
        <v>9.89663322809241</v>
      </c>
      <c r="E122">
        <f>E82*10000/E62</f>
        <v>-23.151734696565832</v>
      </c>
      <c r="F122">
        <f>F82*10000/F62</f>
        <v>-87.28710438252509</v>
      </c>
      <c r="G122">
        <f>AVERAGE(C122:E122)</f>
        <v>3.6618413235270495</v>
      </c>
      <c r="H122">
        <f>STDEV(C122:E122)</f>
        <v>24.30356809968468</v>
      </c>
      <c r="I122">
        <f>(B122*B4+C122*C4+D122*D4+E122*E4+F122*F4)/SUM(B4:F4)</f>
        <v>-0.19181070814114112</v>
      </c>
    </row>
    <row r="123" spans="1:9" ht="12.75">
      <c r="A123" t="s">
        <v>81</v>
      </c>
      <c r="B123">
        <f>B83*10000/B62</f>
        <v>-3.2495318450537605</v>
      </c>
      <c r="C123">
        <f>C83*10000/C62</f>
        <v>-1.731975143847774</v>
      </c>
      <c r="D123">
        <f>D83*10000/D62</f>
        <v>0.9712044883693183</v>
      </c>
      <c r="E123">
        <f>E83*10000/E62</f>
        <v>0.2370666537702315</v>
      </c>
      <c r="F123">
        <f>F83*10000/F62</f>
        <v>2.1774701252848345</v>
      </c>
      <c r="G123">
        <f>AVERAGE(C123:E123)</f>
        <v>-0.17456800056940805</v>
      </c>
      <c r="H123">
        <f>STDEV(C123:E123)</f>
        <v>1.3978116280451809</v>
      </c>
      <c r="I123">
        <f>(B123*B4+C123*C4+D123*D4+E123*E4+F123*F4)/SUM(B4:F4)</f>
        <v>-0.304984511476596</v>
      </c>
    </row>
    <row r="124" spans="1:9" ht="12.75">
      <c r="A124" t="s">
        <v>82</v>
      </c>
      <c r="B124">
        <f>B84*10000/B62</f>
        <v>2.5951358960885034</v>
      </c>
      <c r="C124">
        <f>C84*10000/C62</f>
        <v>0.5637919975203948</v>
      </c>
      <c r="D124">
        <f>D84*10000/D62</f>
        <v>0.4056211238978381</v>
      </c>
      <c r="E124">
        <f>E84*10000/E62</f>
        <v>0.0821714145594929</v>
      </c>
      <c r="F124">
        <f>F84*10000/F62</f>
        <v>3.6637847960509484</v>
      </c>
      <c r="G124">
        <f>AVERAGE(C124:E124)</f>
        <v>0.35052817865924196</v>
      </c>
      <c r="H124">
        <f>STDEV(C124:E124)</f>
        <v>0.2454913867006274</v>
      </c>
      <c r="I124">
        <f>(B124*B4+C124*C4+D124*D4+E124*E4+F124*F4)/SUM(B4:F4)</f>
        <v>1.1176112101125415</v>
      </c>
    </row>
    <row r="125" spans="1:9" ht="12.75">
      <c r="A125" t="s">
        <v>83</v>
      </c>
      <c r="B125">
        <f>B85*10000/B62</f>
        <v>-0.7873242572092269</v>
      </c>
      <c r="C125">
        <f>C85*10000/C62</f>
        <v>-0.4488393203832161</v>
      </c>
      <c r="D125">
        <f>D85*10000/D62</f>
        <v>0.5966911193850832</v>
      </c>
      <c r="E125">
        <f>E85*10000/E62</f>
        <v>0.37746778379204293</v>
      </c>
      <c r="F125">
        <f>F85*10000/F62</f>
        <v>-1.688771360002061</v>
      </c>
      <c r="G125">
        <f>AVERAGE(C125:E125)</f>
        <v>0.17510652759797005</v>
      </c>
      <c r="H125">
        <f>STDEV(C125:E125)</f>
        <v>0.5513583531849824</v>
      </c>
      <c r="I125">
        <f>(B125*B4+C125*C4+D125*D4+E125*E4+F125*F4)/SUM(B4:F4)</f>
        <v>-0.21307008644410572</v>
      </c>
    </row>
    <row r="126" spans="1:9" ht="12.75">
      <c r="A126" t="s">
        <v>84</v>
      </c>
      <c r="B126">
        <f>B86*10000/B62</f>
        <v>1.0241098609998633</v>
      </c>
      <c r="C126">
        <f>C86*10000/C62</f>
        <v>0.45076191781247865</v>
      </c>
      <c r="D126">
        <f>D86*10000/D62</f>
        <v>0.49826801759206646</v>
      </c>
      <c r="E126">
        <f>E86*10000/E62</f>
        <v>0.07098230948913585</v>
      </c>
      <c r="F126">
        <f>F86*10000/F62</f>
        <v>1.8813664196302358</v>
      </c>
      <c r="G126">
        <f>AVERAGE(C126:E126)</f>
        <v>0.3400040816312269</v>
      </c>
      <c r="H126">
        <f>STDEV(C126:E126)</f>
        <v>0.2341874095546567</v>
      </c>
      <c r="I126">
        <f>(B126*B4+C126*C4+D126*D4+E126*E4+F126*F4)/SUM(B4:F4)</f>
        <v>0.644788254445455</v>
      </c>
    </row>
    <row r="127" spans="1:9" ht="12.75">
      <c r="A127" t="s">
        <v>85</v>
      </c>
      <c r="B127">
        <f>B87*10000/B62</f>
        <v>-0.16902495774141943</v>
      </c>
      <c r="C127">
        <f>C87*10000/C62</f>
        <v>-0.18482958165352964</v>
      </c>
      <c r="D127">
        <f>D87*10000/D62</f>
        <v>0.258041788776574</v>
      </c>
      <c r="E127">
        <f>E87*10000/E62</f>
        <v>-0.18542484654576172</v>
      </c>
      <c r="F127">
        <f>F87*10000/F62</f>
        <v>0.2668339942919577</v>
      </c>
      <c r="G127">
        <f>AVERAGE(C127:E127)</f>
        <v>-0.03740421314090578</v>
      </c>
      <c r="H127">
        <f>STDEV(C127:E127)</f>
        <v>0.25586391621688387</v>
      </c>
      <c r="I127">
        <f>(B127*B4+C127*C4+D127*D4+E127*E4+F127*F4)/SUM(B4:F4)</f>
        <v>-0.015823552496648286</v>
      </c>
    </row>
    <row r="128" spans="1:9" ht="12.75">
      <c r="A128" t="s">
        <v>86</v>
      </c>
      <c r="B128">
        <f>B88*10000/B62</f>
        <v>0.35187202902161807</v>
      </c>
      <c r="C128">
        <f>C88*10000/C62</f>
        <v>0.34027934757580747</v>
      </c>
      <c r="D128">
        <f>D88*10000/D62</f>
        <v>-0.08624859906941518</v>
      </c>
      <c r="E128">
        <f>E88*10000/E62</f>
        <v>0.07282778251712459</v>
      </c>
      <c r="F128">
        <f>F88*10000/F62</f>
        <v>0.39405168095579</v>
      </c>
      <c r="G128">
        <f>AVERAGE(C128:E128)</f>
        <v>0.10895284367450563</v>
      </c>
      <c r="H128">
        <f>STDEV(C128:E128)</f>
        <v>0.21554648535772014</v>
      </c>
      <c r="I128">
        <f>(B128*B4+C128*C4+D128*D4+E128*E4+F128*F4)/SUM(B4:F4)</f>
        <v>0.18217941897789844</v>
      </c>
    </row>
    <row r="129" spans="1:9" ht="12.75">
      <c r="A129" t="s">
        <v>87</v>
      </c>
      <c r="B129">
        <f>B89*10000/B62</f>
        <v>-0.0775691526871471</v>
      </c>
      <c r="C129">
        <f>C89*10000/C62</f>
        <v>-0.03550623344954421</v>
      </c>
      <c r="D129">
        <f>D89*10000/D62</f>
        <v>0.0398201233619027</v>
      </c>
      <c r="E129">
        <f>E89*10000/E62</f>
        <v>0.08728314055529218</v>
      </c>
      <c r="F129">
        <f>F89*10000/F62</f>
        <v>-0.15423032164013165</v>
      </c>
      <c r="G129">
        <f>AVERAGE(C129:E129)</f>
        <v>0.03053234348921689</v>
      </c>
      <c r="H129">
        <f>STDEV(C129:E129)</f>
        <v>0.061919340543545025</v>
      </c>
      <c r="I129">
        <f>(B129*B4+C129*C4+D129*D4+E129*E4+F129*F4)/SUM(B4:F4)</f>
        <v>-0.009778139481777809</v>
      </c>
    </row>
    <row r="130" spans="1:9" ht="12.75">
      <c r="A130" t="s">
        <v>88</v>
      </c>
      <c r="B130">
        <f>B90*10000/B62</f>
        <v>0.05840930958210211</v>
      </c>
      <c r="C130">
        <f>C90*10000/C62</f>
        <v>-0.034545282395264616</v>
      </c>
      <c r="D130">
        <f>D90*10000/D62</f>
        <v>0.11463629893900791</v>
      </c>
      <c r="E130">
        <f>E90*10000/E62</f>
        <v>-0.04708898856874085</v>
      </c>
      <c r="F130">
        <f>F90*10000/F62</f>
        <v>0.27814216601327246</v>
      </c>
      <c r="G130">
        <f>AVERAGE(C130:E130)</f>
        <v>0.011000675991667479</v>
      </c>
      <c r="H130">
        <f>STDEV(C130:E130)</f>
        <v>0.08996995553463452</v>
      </c>
      <c r="I130">
        <f>(B130*B4+C130*C4+D130*D4+E130*E4+F130*F4)/SUM(B4:F4)</f>
        <v>0.05352881162498408</v>
      </c>
    </row>
    <row r="131" spans="1:9" ht="12.75">
      <c r="A131" t="s">
        <v>89</v>
      </c>
      <c r="B131">
        <f>B91*10000/B62</f>
        <v>-0.018915878506070717</v>
      </c>
      <c r="C131">
        <f>C91*10000/C62</f>
        <v>-0.02872372470550861</v>
      </c>
      <c r="D131">
        <f>D91*10000/D62</f>
        <v>-0.0230972161570626</v>
      </c>
      <c r="E131">
        <f>E91*10000/E62</f>
        <v>-0.0046427410445956056</v>
      </c>
      <c r="F131">
        <f>F91*10000/F62</f>
        <v>0.014102326217933038</v>
      </c>
      <c r="G131">
        <f>AVERAGE(C131:E131)</f>
        <v>-0.018821227302388936</v>
      </c>
      <c r="H131">
        <f>STDEV(C131:E131)</f>
        <v>0.012597083155765059</v>
      </c>
      <c r="I131">
        <f>(B131*B4+C131*C4+D131*D4+E131*E4+F131*F4)/SUM(B4:F4)</f>
        <v>-0.014435975303153048</v>
      </c>
    </row>
    <row r="132" spans="1:9" ht="12.75">
      <c r="A132" t="s">
        <v>90</v>
      </c>
      <c r="B132">
        <f>B92*10000/B62</f>
        <v>0.05367691741673305</v>
      </c>
      <c r="C132">
        <f>C92*10000/C62</f>
        <v>0.09949552044422366</v>
      </c>
      <c r="D132">
        <f>D92*10000/D62</f>
        <v>-0.010350772378087698</v>
      </c>
      <c r="E132">
        <f>E92*10000/E62</f>
        <v>0.004906594075194806</v>
      </c>
      <c r="F132">
        <f>F92*10000/F62</f>
        <v>0.029825594882411523</v>
      </c>
      <c r="G132">
        <f>AVERAGE(C132:E132)</f>
        <v>0.03135044738044359</v>
      </c>
      <c r="H132">
        <f>STDEV(C132:E132)</f>
        <v>0.05950638658936855</v>
      </c>
      <c r="I132">
        <f>(B132*B4+C132*C4+D132*D4+E132*E4+F132*F4)/SUM(B4:F4)</f>
        <v>0.034379383203022515</v>
      </c>
    </row>
    <row r="133" spans="1:9" ht="12.75">
      <c r="A133" t="s">
        <v>91</v>
      </c>
      <c r="B133">
        <f>B93*10000/B62</f>
        <v>0.08813951328777993</v>
      </c>
      <c r="C133">
        <f>C93*10000/C62</f>
        <v>0.07309488366696318</v>
      </c>
      <c r="D133">
        <f>D93*10000/D62</f>
        <v>0.07410154947082533</v>
      </c>
      <c r="E133">
        <f>E93*10000/E62</f>
        <v>0.06935446832134255</v>
      </c>
      <c r="F133">
        <f>F93*10000/F62</f>
        <v>0.050399513971832545</v>
      </c>
      <c r="G133">
        <f>AVERAGE(C133:E133)</f>
        <v>0.07218363381971037</v>
      </c>
      <c r="H133">
        <f>STDEV(C133:E133)</f>
        <v>0.0025012950791603425</v>
      </c>
      <c r="I133">
        <f>(B133*B4+C133*C4+D133*D4+E133*E4+F133*F4)/SUM(B4:F4)</f>
        <v>0.0715795932203535</v>
      </c>
    </row>
    <row r="134" spans="1:9" ht="12.75">
      <c r="A134" t="s">
        <v>92</v>
      </c>
      <c r="B134">
        <f>B94*10000/B62</f>
        <v>-0.010488379023514497</v>
      </c>
      <c r="C134">
        <f>C94*10000/C62</f>
        <v>-0.0029101790376528246</v>
      </c>
      <c r="D134">
        <f>D94*10000/D62</f>
        <v>0.008085061061894116</v>
      </c>
      <c r="E134">
        <f>E94*10000/E62</f>
        <v>0.0017482919960493141</v>
      </c>
      <c r="F134">
        <f>F94*10000/F62</f>
        <v>-0.020243564609438037</v>
      </c>
      <c r="G134">
        <f>AVERAGE(C134:E134)</f>
        <v>0.002307724673430202</v>
      </c>
      <c r="H134">
        <f>STDEV(C134:E134)</f>
        <v>0.005518926517182704</v>
      </c>
      <c r="I134">
        <f>(B134*B4+C134*C4+D134*D4+E134*E4+F134*F4)/SUM(B4:F4)</f>
        <v>-0.002555413839279765</v>
      </c>
    </row>
    <row r="135" spans="1:9" ht="12.75">
      <c r="A135" t="s">
        <v>93</v>
      </c>
      <c r="B135">
        <f>B95*10000/B62</f>
        <v>-0.004589798495024177</v>
      </c>
      <c r="C135">
        <f>C95*10000/C62</f>
        <v>-0.00470029533581946</v>
      </c>
      <c r="D135">
        <f>D95*10000/D62</f>
        <v>-0.00527516054664251</v>
      </c>
      <c r="E135">
        <f>E95*10000/E62</f>
        <v>0.00271137587982238</v>
      </c>
      <c r="F135">
        <f>F95*10000/F62</f>
        <v>-0.0024843001284377995</v>
      </c>
      <c r="G135">
        <f>AVERAGE(C135:E135)</f>
        <v>-0.002421360000879863</v>
      </c>
      <c r="H135">
        <f>STDEV(C135:E135)</f>
        <v>0.004454363110304304</v>
      </c>
      <c r="I135">
        <f>(B135*B4+C135*C4+D135*D4+E135*E4+F135*F4)/SUM(B4:F4)</f>
        <v>-0.002742851626923071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2004-02-25T09:16:52Z</cp:lastPrinted>
  <dcterms:created xsi:type="dcterms:W3CDTF">2004-02-25T09:16:16Z</dcterms:created>
  <dcterms:modified xsi:type="dcterms:W3CDTF">2004-02-25T10:33:06Z</dcterms:modified>
  <cp:category/>
  <cp:version/>
  <cp:contentType/>
  <cp:contentStatus/>
</cp:coreProperties>
</file>