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<sst xmlns="http://schemas.openxmlformats.org/spreadsheetml/2006/main" count="202" uniqueCount="97">
  <si>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25/02/2004       11:52:39</t>
  </si>
  <si>
    <t>LISSNER</t>
  </si>
  <si>
    <t>HCMQAP187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</si>
  <si>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</si>
  <si>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</si>
  <si>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</si>
  <si>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</si>
  <si>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</si>
  <si>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</si>
  <si>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</si>
  <si>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</si>
  <si>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</si>
  <si>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</si>
  <si>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</si>
  <si>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</si>
  <si>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</si>
  <si>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</si>
  <si>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</si>
  <si>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</si>
  <si>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</si>
  <si>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</si>
  <si>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</si>
  <si>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</si>
  <si>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</si>
  <si>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</si>
  <si>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</si>
  <si>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</si>
  <si>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</si>
  <si>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</si>
  <si>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</si>
  <si>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</si>
  <si>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</si>
  <si>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</si>
  <si>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</si>
  <si>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a6!</t>
  </si>
  <si>
    <t>a7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</si>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</sst>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517705"/>
        <c:axId val="22659346"/>
      </c:lineChart>
      <c:catAx>
        <c:axId val="25177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2659346"/>
        <c:crosses val="autoZero"/>
        <c:auto val="1"/>
        <c:lblOffset val="100"/>
        <c:noMultiLvlLbl val="0"/>
      </c:catAx>
      <c:valAx>
        <c:axId val="2265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51770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44</xdr:row>
      <xdr:rowOff>19050</xdr:rowOff>
    </xdr:from>
    <xdr:to>
      <xdr:col>6</xdr:col>
      <xdr:colOff>419100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361950" y="6810375"/>
        <a:ext cx="51244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8">
      <selection activeCell="C42" sqref="C42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-0.002261</v>
      </c>
      <c r="C4" s="13">
        <v>-0.00376</v>
      </c>
      <c r="D4" s="13">
        <v>-0.003758</v>
      </c>
      <c r="E4" s="13">
        <v>-0.00376</v>
      </c>
      <c r="F4" s="24">
        <v>-0.002085</v>
      </c>
      <c r="G4" s="34">
        <v>-0.011716</v>
      </c>
    </row>
    <row r="5" spans="1:7" ht="12.75" thickBot="1">
      <c r="A5" s="44" t="s">
        <v>13</v>
      </c>
      <c r="B5" s="45">
        <v>3.528844</v>
      </c>
      <c r="C5" s="46">
        <v>2.88095</v>
      </c>
      <c r="D5" s="46">
        <v>0.787276</v>
      </c>
      <c r="E5" s="46">
        <v>-2.186263</v>
      </c>
      <c r="F5" s="47">
        <v>-6.652723</v>
      </c>
      <c r="G5" s="48">
        <v>1.139147</v>
      </c>
    </row>
    <row r="6" spans="1:7" ht="12.75" thickTop="1">
      <c r="A6" s="6" t="s">
        <v>14</v>
      </c>
      <c r="B6" s="39">
        <v>-123.8031</v>
      </c>
      <c r="C6" s="40">
        <v>52.08259</v>
      </c>
      <c r="D6" s="40">
        <v>-37.97564</v>
      </c>
      <c r="E6" s="40">
        <v>80.10375</v>
      </c>
      <c r="F6" s="41">
        <v>-35.56019</v>
      </c>
      <c r="G6" s="42">
        <v>0.01099905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50">
        <v>-6.677085</v>
      </c>
      <c r="C8" s="51">
        <v>-2.895846</v>
      </c>
      <c r="D8" s="51">
        <v>-4.573899</v>
      </c>
      <c r="E8" s="51">
        <v>-5.926218</v>
      </c>
      <c r="F8" s="52">
        <v>-7.712398</v>
      </c>
      <c r="G8" s="49">
        <v>-5.218543</v>
      </c>
    </row>
    <row r="9" spans="1:7" ht="12">
      <c r="A9" s="20" t="s">
        <v>17</v>
      </c>
      <c r="B9" s="29">
        <v>-0.1161765</v>
      </c>
      <c r="C9" s="14">
        <v>0.02315771</v>
      </c>
      <c r="D9" s="14">
        <v>0.8255479</v>
      </c>
      <c r="E9" s="14">
        <v>1.369064</v>
      </c>
      <c r="F9" s="25">
        <v>0.02256964</v>
      </c>
      <c r="G9" s="35">
        <v>0.5201297</v>
      </c>
    </row>
    <row r="10" spans="1:7" ht="12">
      <c r="A10" s="20" t="s">
        <v>18</v>
      </c>
      <c r="B10" s="29">
        <v>-1.290644</v>
      </c>
      <c r="C10" s="14">
        <v>0.02651811</v>
      </c>
      <c r="D10" s="14">
        <v>0.8583441</v>
      </c>
      <c r="E10" s="14">
        <v>0.9742541</v>
      </c>
      <c r="F10" s="25">
        <v>0.2193823</v>
      </c>
      <c r="G10" s="35">
        <v>0.2897854</v>
      </c>
    </row>
    <row r="11" spans="1:7" ht="12">
      <c r="A11" s="21" t="s">
        <v>19</v>
      </c>
      <c r="B11" s="31">
        <v>3.565235</v>
      </c>
      <c r="C11" s="16">
        <v>4.49978</v>
      </c>
      <c r="D11" s="16">
        <v>4.700029</v>
      </c>
      <c r="E11" s="16">
        <v>4.030561</v>
      </c>
      <c r="F11" s="27">
        <v>13.70614</v>
      </c>
      <c r="G11" s="37">
        <v>5.527917</v>
      </c>
    </row>
    <row r="12" spans="1:7" ht="12">
      <c r="A12" s="20" t="s">
        <v>20</v>
      </c>
      <c r="B12" s="29">
        <v>-0.5007328</v>
      </c>
      <c r="C12" s="14">
        <v>-0.003415771</v>
      </c>
      <c r="D12" s="14">
        <v>0.2097</v>
      </c>
      <c r="E12" s="14">
        <v>0.051588</v>
      </c>
      <c r="F12" s="25">
        <v>-0.2661412</v>
      </c>
      <c r="G12" s="35">
        <v>-0.04596011</v>
      </c>
    </row>
    <row r="13" spans="1:7" ht="12">
      <c r="A13" s="20" t="s">
        <v>21</v>
      </c>
      <c r="B13" s="29">
        <v>0.1044282</v>
      </c>
      <c r="C13" s="14">
        <v>-0.0768049</v>
      </c>
      <c r="D13" s="14">
        <v>-0.01800744</v>
      </c>
      <c r="E13" s="14">
        <v>0.1788093</v>
      </c>
      <c r="F13" s="25">
        <v>-0.2512748</v>
      </c>
      <c r="G13" s="35">
        <v>0.001825727</v>
      </c>
    </row>
    <row r="14" spans="1:7" ht="12">
      <c r="A14" s="20" t="s">
        <v>22</v>
      </c>
      <c r="B14" s="29">
        <v>-0.02811713</v>
      </c>
      <c r="C14" s="14">
        <v>0.009261357</v>
      </c>
      <c r="D14" s="14">
        <v>0.03760599</v>
      </c>
      <c r="E14" s="14">
        <v>-0.1062427</v>
      </c>
      <c r="F14" s="25">
        <v>0.2056605</v>
      </c>
      <c r="G14" s="35">
        <v>0.009063278</v>
      </c>
    </row>
    <row r="15" spans="1:7" ht="12">
      <c r="A15" s="21" t="s">
        <v>23</v>
      </c>
      <c r="B15" s="31">
        <v>-0.3335715</v>
      </c>
      <c r="C15" s="16">
        <v>-0.093726</v>
      </c>
      <c r="D15" s="16">
        <v>-0.08169761</v>
      </c>
      <c r="E15" s="16">
        <v>-0.1232937</v>
      </c>
      <c r="F15" s="27">
        <v>-0.4056715</v>
      </c>
      <c r="G15" s="37">
        <v>-0.1743058</v>
      </c>
    </row>
    <row r="16" spans="1:7" ht="12">
      <c r="A16" s="20" t="s">
        <v>24</v>
      </c>
      <c r="B16" s="29">
        <v>-0.008777917</v>
      </c>
      <c r="C16" s="14">
        <v>-0.0137557</v>
      </c>
      <c r="D16" s="14">
        <v>0.0229322</v>
      </c>
      <c r="E16" s="14">
        <v>0.05062015</v>
      </c>
      <c r="F16" s="25">
        <v>-0.06512648</v>
      </c>
      <c r="G16" s="35">
        <v>0.004422126</v>
      </c>
    </row>
    <row r="17" spans="1:7" ht="12">
      <c r="A17" s="20" t="s">
        <v>25</v>
      </c>
      <c r="B17" s="29">
        <v>-0.02105844</v>
      </c>
      <c r="C17" s="14">
        <v>-0.01550486</v>
      </c>
      <c r="D17" s="14">
        <v>-0.02973122</v>
      </c>
      <c r="E17" s="14">
        <v>-0.02688003</v>
      </c>
      <c r="F17" s="25">
        <v>-0.01499132</v>
      </c>
      <c r="G17" s="35">
        <v>-0.02240399</v>
      </c>
    </row>
    <row r="18" spans="1:7" ht="12">
      <c r="A18" s="20" t="s">
        <v>26</v>
      </c>
      <c r="B18" s="29">
        <v>0.02745075</v>
      </c>
      <c r="C18" s="14">
        <v>-0.009867031</v>
      </c>
      <c r="D18" s="14">
        <v>0.008814047</v>
      </c>
      <c r="E18" s="14">
        <v>-0.02600597</v>
      </c>
      <c r="F18" s="25">
        <v>0.008907172</v>
      </c>
      <c r="G18" s="35">
        <v>-0.001373297</v>
      </c>
    </row>
    <row r="19" spans="1:7" ht="12">
      <c r="A19" s="21" t="s">
        <v>27</v>
      </c>
      <c r="B19" s="31">
        <v>-0.196437</v>
      </c>
      <c r="C19" s="16">
        <v>-0.1876784</v>
      </c>
      <c r="D19" s="16">
        <v>-0.180872</v>
      </c>
      <c r="E19" s="16">
        <v>-0.1736843</v>
      </c>
      <c r="F19" s="27">
        <v>-0.1439174</v>
      </c>
      <c r="G19" s="37">
        <v>-0.1781048</v>
      </c>
    </row>
    <row r="20" spans="1:7" ht="12.75" thickBot="1">
      <c r="A20" s="44" t="s">
        <v>28</v>
      </c>
      <c r="B20" s="45">
        <v>-0.005365465</v>
      </c>
      <c r="C20" s="46">
        <v>-0.004372593</v>
      </c>
      <c r="D20" s="46">
        <v>-0.006765013</v>
      </c>
      <c r="E20" s="46">
        <v>-0.003909112</v>
      </c>
      <c r="F20" s="47">
        <v>-0.01110732</v>
      </c>
      <c r="G20" s="48">
        <v>-0.00587882</v>
      </c>
    </row>
    <row r="21" spans="1:7" ht="12.75" thickTop="1">
      <c r="A21" s="6" t="s">
        <v>29</v>
      </c>
      <c r="B21" s="39">
        <v>-142.0325</v>
      </c>
      <c r="C21" s="40">
        <v>164.5246</v>
      </c>
      <c r="D21" s="40">
        <v>-4.560022</v>
      </c>
      <c r="E21" s="40">
        <v>40.34359</v>
      </c>
      <c r="F21" s="41">
        <v>-207.1445</v>
      </c>
      <c r="G21" s="43">
        <v>0.01048182</v>
      </c>
    </row>
    <row r="22" spans="1:7" ht="12">
      <c r="A22" s="20" t="s">
        <v>30</v>
      </c>
      <c r="B22" s="29">
        <v>70.57805</v>
      </c>
      <c r="C22" s="14">
        <v>57.61963</v>
      </c>
      <c r="D22" s="14">
        <v>15.74553</v>
      </c>
      <c r="E22" s="14">
        <v>-43.72555</v>
      </c>
      <c r="F22" s="25">
        <v>-133.0623</v>
      </c>
      <c r="G22" s="36">
        <v>0</v>
      </c>
    </row>
    <row r="23" spans="1:7" ht="12">
      <c r="A23" s="20" t="s">
        <v>31</v>
      </c>
      <c r="B23" s="29">
        <v>-2.57317</v>
      </c>
      <c r="C23" s="14">
        <v>-3.792453</v>
      </c>
      <c r="D23" s="14">
        <v>-2.23379</v>
      </c>
      <c r="E23" s="14">
        <v>-2.491622</v>
      </c>
      <c r="F23" s="25">
        <v>8.327539</v>
      </c>
      <c r="G23" s="35">
        <v>-1.311318</v>
      </c>
    </row>
    <row r="24" spans="1:7" ht="12">
      <c r="A24" s="20" t="s">
        <v>32</v>
      </c>
      <c r="B24" s="50">
        <v>-4.428843</v>
      </c>
      <c r="C24" s="51">
        <v>-3.188242</v>
      </c>
      <c r="D24" s="51">
        <v>-3.514884</v>
      </c>
      <c r="E24" s="51">
        <v>-5.399648</v>
      </c>
      <c r="F24" s="52">
        <v>-2.490486</v>
      </c>
      <c r="G24" s="49">
        <v>-3.88539</v>
      </c>
    </row>
    <row r="25" spans="1:7" ht="12">
      <c r="A25" s="20" t="s">
        <v>33</v>
      </c>
      <c r="B25" s="29">
        <v>-0.1415719</v>
      </c>
      <c r="C25" s="14">
        <v>0.1100215</v>
      </c>
      <c r="D25" s="14">
        <v>0.146181</v>
      </c>
      <c r="E25" s="14">
        <v>0.6180953</v>
      </c>
      <c r="F25" s="25">
        <v>-1.863783</v>
      </c>
      <c r="G25" s="35">
        <v>-0.05873924</v>
      </c>
    </row>
    <row r="26" spans="1:7" ht="12">
      <c r="A26" s="21" t="s">
        <v>34</v>
      </c>
      <c r="B26" s="53">
        <v>0.850363</v>
      </c>
      <c r="C26" s="54">
        <v>1.229022</v>
      </c>
      <c r="D26" s="54">
        <v>0.9525537</v>
      </c>
      <c r="E26" s="54">
        <v>0.7788865</v>
      </c>
      <c r="F26" s="55">
        <v>1.890787</v>
      </c>
      <c r="G26" s="37">
        <v>1.088351</v>
      </c>
    </row>
    <row r="27" spans="1:7" ht="12">
      <c r="A27" s="20" t="s">
        <v>35</v>
      </c>
      <c r="B27" s="29">
        <v>0.1253181</v>
      </c>
      <c r="C27" s="14">
        <v>0.1002189</v>
      </c>
      <c r="D27" s="14">
        <v>0.2446018</v>
      </c>
      <c r="E27" s="14">
        <v>-0.1769295</v>
      </c>
      <c r="F27" s="25">
        <v>0.5244839</v>
      </c>
      <c r="G27" s="35">
        <v>0.1284901</v>
      </c>
    </row>
    <row r="28" spans="1:7" ht="12">
      <c r="A28" s="20" t="s">
        <v>36</v>
      </c>
      <c r="B28" s="29">
        <v>-0.4396694</v>
      </c>
      <c r="C28" s="14">
        <v>0.01501343</v>
      </c>
      <c r="D28" s="14">
        <v>-0.1419437</v>
      </c>
      <c r="E28" s="14">
        <v>-0.06438101</v>
      </c>
      <c r="F28" s="25">
        <v>-0.2026777</v>
      </c>
      <c r="G28" s="35">
        <v>-0.1367015</v>
      </c>
    </row>
    <row r="29" spans="1:7" ht="12">
      <c r="A29" s="20" t="s">
        <v>37</v>
      </c>
      <c r="B29" s="29">
        <v>0.1053595</v>
      </c>
      <c r="C29" s="14">
        <v>0.06204202</v>
      </c>
      <c r="D29" s="14">
        <v>0.08248148</v>
      </c>
      <c r="E29" s="14">
        <v>0.139131</v>
      </c>
      <c r="F29" s="25">
        <v>-0.0084525</v>
      </c>
      <c r="G29" s="35">
        <v>0.08237561</v>
      </c>
    </row>
    <row r="30" spans="1:7" ht="12">
      <c r="A30" s="21" t="s">
        <v>38</v>
      </c>
      <c r="B30" s="31">
        <v>0.09155984</v>
      </c>
      <c r="C30" s="16">
        <v>0.144273</v>
      </c>
      <c r="D30" s="16">
        <v>0.1101708</v>
      </c>
      <c r="E30" s="16">
        <v>0.04439007</v>
      </c>
      <c r="F30" s="27">
        <v>0.3314814</v>
      </c>
      <c r="G30" s="37">
        <v>0.1293454</v>
      </c>
    </row>
    <row r="31" spans="1:7" ht="12">
      <c r="A31" s="20" t="s">
        <v>39</v>
      </c>
      <c r="B31" s="29">
        <v>0.0249532</v>
      </c>
      <c r="C31" s="14">
        <v>0.04601761</v>
      </c>
      <c r="D31" s="14">
        <v>0.02299759</v>
      </c>
      <c r="E31" s="14">
        <v>0.02097869</v>
      </c>
      <c r="F31" s="25">
        <v>0.01265313</v>
      </c>
      <c r="G31" s="35">
        <v>0.02695542</v>
      </c>
    </row>
    <row r="32" spans="1:7" ht="12">
      <c r="A32" s="20" t="s">
        <v>40</v>
      </c>
      <c r="B32" s="29">
        <v>-0.02175955</v>
      </c>
      <c r="C32" s="14">
        <v>0.03254294</v>
      </c>
      <c r="D32" s="14">
        <v>0.0155783</v>
      </c>
      <c r="E32" s="14">
        <v>0.03016212</v>
      </c>
      <c r="F32" s="25">
        <v>0.01162428</v>
      </c>
      <c r="G32" s="35">
        <v>0.01723316</v>
      </c>
    </row>
    <row r="33" spans="1:7" ht="12">
      <c r="A33" s="20" t="s">
        <v>41</v>
      </c>
      <c r="B33" s="29">
        <v>0.1325068</v>
      </c>
      <c r="C33" s="14">
        <v>0.05457121</v>
      </c>
      <c r="D33" s="14">
        <v>0.09659831</v>
      </c>
      <c r="E33" s="14">
        <v>0.07917955</v>
      </c>
      <c r="F33" s="25">
        <v>0.08356278</v>
      </c>
      <c r="G33" s="49">
        <v>0.08575067</v>
      </c>
    </row>
    <row r="34" spans="1:7" ht="12">
      <c r="A34" s="21" t="s">
        <v>42</v>
      </c>
      <c r="B34" s="31">
        <v>-0.005532056</v>
      </c>
      <c r="C34" s="16">
        <v>0.009205262</v>
      </c>
      <c r="D34" s="16">
        <v>0.01023676</v>
      </c>
      <c r="E34" s="16">
        <v>0.0111714</v>
      </c>
      <c r="F34" s="27">
        <v>0.002948064</v>
      </c>
      <c r="G34" s="37">
        <v>0.006908169</v>
      </c>
    </row>
    <row r="35" spans="1:7" ht="12.75" thickBot="1">
      <c r="A35" s="22" t="s">
        <v>43</v>
      </c>
      <c r="B35" s="32">
        <v>0.001174945</v>
      </c>
      <c r="C35" s="17">
        <v>-0.002889247</v>
      </c>
      <c r="D35" s="17">
        <v>-0.0003971642</v>
      </c>
      <c r="E35" s="17">
        <v>0.004414093</v>
      </c>
      <c r="F35" s="28">
        <v>-0.00318141</v>
      </c>
      <c r="G35" s="38">
        <v>1.517335E-05</v>
      </c>
    </row>
    <row r="36" spans="1:7" ht="12">
      <c r="A36" s="4" t="s">
        <v>44</v>
      </c>
      <c r="B36" s="3">
        <v>19.43054</v>
      </c>
      <c r="C36" s="3">
        <v>19.43665</v>
      </c>
      <c r="D36" s="3">
        <v>19.45496</v>
      </c>
      <c r="E36" s="3">
        <v>19.46716</v>
      </c>
      <c r="F36" s="3">
        <v>19.48853</v>
      </c>
      <c r="G36" s="3"/>
    </row>
    <row r="37" spans="1:6" ht="12">
      <c r="A37" s="4" t="s">
        <v>45</v>
      </c>
      <c r="B37" s="2">
        <v>0.1622518</v>
      </c>
      <c r="C37" s="2">
        <v>0.1281738</v>
      </c>
      <c r="D37" s="2">
        <v>0.1134237</v>
      </c>
      <c r="E37" s="2">
        <v>0.1144409</v>
      </c>
      <c r="F37" s="2">
        <v>0.08748373</v>
      </c>
    </row>
    <row r="38" spans="1:7" ht="12">
      <c r="A38" s="4" t="s">
        <v>52</v>
      </c>
      <c r="B38" s="2">
        <v>0.0002121589</v>
      </c>
      <c r="C38" s="2">
        <v>-9.014899E-05</v>
      </c>
      <c r="D38" s="2">
        <v>6.457063E-05</v>
      </c>
      <c r="E38" s="2">
        <v>-0.0001358739</v>
      </c>
      <c r="F38" s="2">
        <v>5.575672E-05</v>
      </c>
      <c r="G38" s="2">
        <v>4.885369E-05</v>
      </c>
    </row>
    <row r="39" spans="1:7" ht="12.75" thickBot="1">
      <c r="A39" s="4" t="s">
        <v>53</v>
      </c>
      <c r="B39" s="2">
        <v>0.0002399579</v>
      </c>
      <c r="C39" s="2">
        <v>-0.0002791723</v>
      </c>
      <c r="D39" s="2">
        <v>0</v>
      </c>
      <c r="E39" s="2">
        <v>-6.917822E-05</v>
      </c>
      <c r="F39" s="2">
        <v>0.0003528876</v>
      </c>
      <c r="G39" s="2">
        <v>0.0008476471</v>
      </c>
    </row>
    <row r="40" spans="2:5" ht="12.75" thickBot="1">
      <c r="B40" s="7" t="s">
        <v>46</v>
      </c>
      <c r="C40" s="8">
        <v>-0.003759</v>
      </c>
      <c r="D40" s="18" t="s">
        <v>47</v>
      </c>
      <c r="E40" s="9">
        <v>3.116663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0.00376</v>
      </c>
      <c r="D4">
        <v>0.003758</v>
      </c>
      <c r="E4">
        <v>0.00376</v>
      </c>
      <c r="F4">
        <v>0.002085</v>
      </c>
      <c r="G4">
        <v>0.011716</v>
      </c>
    </row>
    <row r="5" spans="1:7" ht="12.75">
      <c r="A5" t="s">
        <v>13</v>
      </c>
      <c r="B5">
        <v>3.528844</v>
      </c>
      <c r="C5">
        <v>2.88095</v>
      </c>
      <c r="D5">
        <v>0.787276</v>
      </c>
      <c r="E5">
        <v>-2.186263</v>
      </c>
      <c r="F5">
        <v>-6.652723</v>
      </c>
      <c r="G5">
        <v>1.139147</v>
      </c>
    </row>
    <row r="6" spans="1:7" ht="12.75">
      <c r="A6" t="s">
        <v>14</v>
      </c>
      <c r="B6" s="56">
        <v>-123.8031</v>
      </c>
      <c r="C6" s="56">
        <v>52.08259</v>
      </c>
      <c r="D6" s="56">
        <v>-37.97564</v>
      </c>
      <c r="E6" s="56">
        <v>80.10375</v>
      </c>
      <c r="F6" s="56">
        <v>-35.56019</v>
      </c>
      <c r="G6" s="56">
        <v>0.01099905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-6.677085</v>
      </c>
      <c r="C8" s="56">
        <v>-2.895846</v>
      </c>
      <c r="D8" s="56">
        <v>-4.573899</v>
      </c>
      <c r="E8" s="56">
        <v>-5.926218</v>
      </c>
      <c r="F8" s="56">
        <v>-7.712398</v>
      </c>
      <c r="G8" s="56">
        <v>-5.218543</v>
      </c>
    </row>
    <row r="9" spans="1:7" ht="12.75">
      <c r="A9" t="s">
        <v>17</v>
      </c>
      <c r="B9" s="56">
        <v>-0.1161765</v>
      </c>
      <c r="C9" s="56">
        <v>0.02315771</v>
      </c>
      <c r="D9" s="56">
        <v>0.8255479</v>
      </c>
      <c r="E9" s="56">
        <v>1.369064</v>
      </c>
      <c r="F9" s="56">
        <v>0.02256964</v>
      </c>
      <c r="G9" s="56">
        <v>0.5201297</v>
      </c>
    </row>
    <row r="10" spans="1:7" ht="12.75">
      <c r="A10" t="s">
        <v>18</v>
      </c>
      <c r="B10" s="56">
        <v>-1.290644</v>
      </c>
      <c r="C10" s="56">
        <v>0.02651811</v>
      </c>
      <c r="D10" s="56">
        <v>0.8583441</v>
      </c>
      <c r="E10" s="56">
        <v>0.9742541</v>
      </c>
      <c r="F10" s="56">
        <v>0.2193823</v>
      </c>
      <c r="G10" s="56">
        <v>0.2897854</v>
      </c>
    </row>
    <row r="11" spans="1:7" ht="12.75">
      <c r="A11" t="s">
        <v>19</v>
      </c>
      <c r="B11" s="56">
        <v>3.565235</v>
      </c>
      <c r="C11" s="56">
        <v>4.49978</v>
      </c>
      <c r="D11" s="56">
        <v>4.700029</v>
      </c>
      <c r="E11" s="56">
        <v>4.030561</v>
      </c>
      <c r="F11" s="56">
        <v>13.70614</v>
      </c>
      <c r="G11" s="56">
        <v>5.527917</v>
      </c>
    </row>
    <row r="12" spans="1:7" ht="12.75">
      <c r="A12" t="s">
        <v>20</v>
      </c>
      <c r="B12" s="56">
        <v>-0.5007328</v>
      </c>
      <c r="C12" s="56">
        <v>-0.003415771</v>
      </c>
      <c r="D12" s="56">
        <v>0.2097</v>
      </c>
      <c r="E12" s="56">
        <v>0.051588</v>
      </c>
      <c r="F12" s="56">
        <v>-0.2661412</v>
      </c>
      <c r="G12" s="56">
        <v>-0.04596011</v>
      </c>
    </row>
    <row r="13" spans="1:7" ht="12.75">
      <c r="A13" t="s">
        <v>21</v>
      </c>
      <c r="B13" s="56">
        <v>0.1044282</v>
      </c>
      <c r="C13" s="56">
        <v>-0.0768049</v>
      </c>
      <c r="D13" s="56">
        <v>-0.01800744</v>
      </c>
      <c r="E13" s="56">
        <v>0.1788093</v>
      </c>
      <c r="F13" s="56">
        <v>-0.2512748</v>
      </c>
      <c r="G13" s="56">
        <v>0.001825727</v>
      </c>
    </row>
    <row r="14" spans="1:7" ht="12.75">
      <c r="A14" t="s">
        <v>22</v>
      </c>
      <c r="B14" s="56">
        <v>-0.02811713</v>
      </c>
      <c r="C14" s="56">
        <v>0.009261357</v>
      </c>
      <c r="D14" s="56">
        <v>0.03760599</v>
      </c>
      <c r="E14" s="56">
        <v>-0.1062427</v>
      </c>
      <c r="F14" s="56">
        <v>0.2056605</v>
      </c>
      <c r="G14" s="56">
        <v>0.009063278</v>
      </c>
    </row>
    <row r="15" spans="1:7" ht="12.75">
      <c r="A15" t="s">
        <v>23</v>
      </c>
      <c r="B15" s="56">
        <v>-0.3335715</v>
      </c>
      <c r="C15" s="56">
        <v>-0.093726</v>
      </c>
      <c r="D15" s="56">
        <v>-0.08169761</v>
      </c>
      <c r="E15" s="56">
        <v>-0.1232937</v>
      </c>
      <c r="F15" s="56">
        <v>-0.4056715</v>
      </c>
      <c r="G15" s="56">
        <v>-0.1743058</v>
      </c>
    </row>
    <row r="16" spans="1:7" ht="12.75">
      <c r="A16" t="s">
        <v>24</v>
      </c>
      <c r="B16" s="56">
        <v>-0.008777917</v>
      </c>
      <c r="C16" s="56">
        <v>-0.0137557</v>
      </c>
      <c r="D16" s="56">
        <v>0.0229322</v>
      </c>
      <c r="E16" s="56">
        <v>0.05062015</v>
      </c>
      <c r="F16" s="56">
        <v>-0.06512648</v>
      </c>
      <c r="G16" s="56">
        <v>0.004422126</v>
      </c>
    </row>
    <row r="17" spans="1:7" ht="12.75">
      <c r="A17" t="s">
        <v>25</v>
      </c>
      <c r="B17" s="56">
        <v>-0.02105844</v>
      </c>
      <c r="C17" s="56">
        <v>-0.01550486</v>
      </c>
      <c r="D17" s="56">
        <v>-0.02973122</v>
      </c>
      <c r="E17" s="56">
        <v>-0.02688003</v>
      </c>
      <c r="F17" s="56">
        <v>-0.01499132</v>
      </c>
      <c r="G17" s="56">
        <v>-0.02240399</v>
      </c>
    </row>
    <row r="18" spans="1:7" ht="12.75">
      <c r="A18" t="s">
        <v>26</v>
      </c>
      <c r="B18" s="56">
        <v>0.02745075</v>
      </c>
      <c r="C18" s="56">
        <v>-0.009867031</v>
      </c>
      <c r="D18" s="56">
        <v>0.008814047</v>
      </c>
      <c r="E18" s="56">
        <v>-0.02600597</v>
      </c>
      <c r="F18" s="56">
        <v>0.008907172</v>
      </c>
      <c r="G18" s="56">
        <v>-0.001373297</v>
      </c>
    </row>
    <row r="19" spans="1:7" ht="12.75">
      <c r="A19" t="s">
        <v>27</v>
      </c>
      <c r="B19" s="56">
        <v>-0.196437</v>
      </c>
      <c r="C19" s="56">
        <v>-0.1876784</v>
      </c>
      <c r="D19" s="56">
        <v>-0.180872</v>
      </c>
      <c r="E19" s="56">
        <v>-0.1736843</v>
      </c>
      <c r="F19" s="56">
        <v>-0.1439174</v>
      </c>
      <c r="G19" s="56">
        <v>-0.1781048</v>
      </c>
    </row>
    <row r="20" spans="1:7" ht="12.75">
      <c r="A20" t="s">
        <v>28</v>
      </c>
      <c r="B20" s="56">
        <v>-0.005365465</v>
      </c>
      <c r="C20" s="56">
        <v>-0.004372593</v>
      </c>
      <c r="D20" s="56">
        <v>-0.006765013</v>
      </c>
      <c r="E20" s="56">
        <v>-0.003909112</v>
      </c>
      <c r="F20" s="56">
        <v>-0.01110732</v>
      </c>
      <c r="G20" s="56">
        <v>-0.00587882</v>
      </c>
    </row>
    <row r="21" spans="1:7" ht="12.75">
      <c r="A21" t="s">
        <v>29</v>
      </c>
      <c r="B21" s="56">
        <v>-142.0325</v>
      </c>
      <c r="C21" s="56">
        <v>164.5246</v>
      </c>
      <c r="D21" s="56">
        <v>-4.560022</v>
      </c>
      <c r="E21" s="56">
        <v>40.34359</v>
      </c>
      <c r="F21" s="56">
        <v>-207.1445</v>
      </c>
      <c r="G21" s="56">
        <v>0.01048182</v>
      </c>
    </row>
    <row r="22" spans="1:7" ht="12.75">
      <c r="A22" t="s">
        <v>30</v>
      </c>
      <c r="B22" s="56">
        <v>70.57805</v>
      </c>
      <c r="C22" s="56">
        <v>57.61963</v>
      </c>
      <c r="D22" s="56">
        <v>15.74553</v>
      </c>
      <c r="E22" s="56">
        <v>-43.72555</v>
      </c>
      <c r="F22" s="56">
        <v>-133.0623</v>
      </c>
      <c r="G22" s="56">
        <v>0</v>
      </c>
    </row>
    <row r="23" spans="1:7" ht="12.75">
      <c r="A23" t="s">
        <v>31</v>
      </c>
      <c r="B23" s="56">
        <v>-2.57317</v>
      </c>
      <c r="C23" s="56">
        <v>-3.792453</v>
      </c>
      <c r="D23" s="56">
        <v>-2.23379</v>
      </c>
      <c r="E23" s="56">
        <v>-2.491622</v>
      </c>
      <c r="F23" s="56">
        <v>8.327539</v>
      </c>
      <c r="G23" s="56">
        <v>-1.311318</v>
      </c>
    </row>
    <row r="24" spans="1:7" ht="12.75">
      <c r="A24" t="s">
        <v>32</v>
      </c>
      <c r="B24" s="56">
        <v>-4.428843</v>
      </c>
      <c r="C24" s="56">
        <v>-3.188242</v>
      </c>
      <c r="D24" s="56">
        <v>-3.514884</v>
      </c>
      <c r="E24" s="56">
        <v>-5.399648</v>
      </c>
      <c r="F24" s="56">
        <v>-2.490486</v>
      </c>
      <c r="G24" s="56">
        <v>-3.88539</v>
      </c>
    </row>
    <row r="25" spans="1:7" ht="12.75">
      <c r="A25" t="s">
        <v>33</v>
      </c>
      <c r="B25" s="56">
        <v>-0.1415719</v>
      </c>
      <c r="C25" s="56">
        <v>0.1100215</v>
      </c>
      <c r="D25" s="56">
        <v>0.146181</v>
      </c>
      <c r="E25" s="56">
        <v>0.6180953</v>
      </c>
      <c r="F25" s="56">
        <v>-1.863783</v>
      </c>
      <c r="G25" s="56">
        <v>-0.05873924</v>
      </c>
    </row>
    <row r="26" spans="1:7" ht="12.75">
      <c r="A26" t="s">
        <v>34</v>
      </c>
      <c r="B26" s="56">
        <v>0.850363</v>
      </c>
      <c r="C26" s="56">
        <v>1.229022</v>
      </c>
      <c r="D26" s="56">
        <v>0.9525537</v>
      </c>
      <c r="E26" s="56">
        <v>0.7788865</v>
      </c>
      <c r="F26" s="56">
        <v>1.890787</v>
      </c>
      <c r="G26" s="56">
        <v>1.088351</v>
      </c>
    </row>
    <row r="27" spans="1:7" ht="12.75">
      <c r="A27" t="s">
        <v>35</v>
      </c>
      <c r="B27" s="56">
        <v>0.1253181</v>
      </c>
      <c r="C27" s="56">
        <v>0.1002189</v>
      </c>
      <c r="D27" s="56">
        <v>0.2446018</v>
      </c>
      <c r="E27" s="56">
        <v>-0.1769295</v>
      </c>
      <c r="F27" s="56">
        <v>0.5244839</v>
      </c>
      <c r="G27" s="56">
        <v>0.1284901</v>
      </c>
    </row>
    <row r="28" spans="1:7" ht="12.75">
      <c r="A28" t="s">
        <v>36</v>
      </c>
      <c r="B28" s="56">
        <v>-0.4396694</v>
      </c>
      <c r="C28" s="56">
        <v>0.01501343</v>
      </c>
      <c r="D28" s="56">
        <v>-0.1419437</v>
      </c>
      <c r="E28" s="56">
        <v>-0.06438101</v>
      </c>
      <c r="F28" s="56">
        <v>-0.2026777</v>
      </c>
      <c r="G28" s="56">
        <v>-0.1367015</v>
      </c>
    </row>
    <row r="29" spans="1:7" ht="12.75">
      <c r="A29" t="s">
        <v>37</v>
      </c>
      <c r="B29" s="56">
        <v>0.1053595</v>
      </c>
      <c r="C29" s="56">
        <v>0.06204202</v>
      </c>
      <c r="D29" s="56">
        <v>0.08248148</v>
      </c>
      <c r="E29" s="56">
        <v>0.139131</v>
      </c>
      <c r="F29" s="56">
        <v>-0.0084525</v>
      </c>
      <c r="G29" s="56">
        <v>0.08237561</v>
      </c>
    </row>
    <row r="30" spans="1:7" ht="12.75">
      <c r="A30" t="s">
        <v>38</v>
      </c>
      <c r="B30" s="56">
        <v>0.09155984</v>
      </c>
      <c r="C30" s="56">
        <v>0.144273</v>
      </c>
      <c r="D30" s="56">
        <v>0.1101708</v>
      </c>
      <c r="E30" s="56">
        <v>0.04439007</v>
      </c>
      <c r="F30" s="56">
        <v>0.3314814</v>
      </c>
      <c r="G30" s="56">
        <v>0.1293454</v>
      </c>
    </row>
    <row r="31" spans="1:7" ht="12.75">
      <c r="A31" t="s">
        <v>39</v>
      </c>
      <c r="B31" s="56">
        <v>0.0249532</v>
      </c>
      <c r="C31" s="56">
        <v>0.04601761</v>
      </c>
      <c r="D31" s="56">
        <v>0.02299759</v>
      </c>
      <c r="E31" s="56">
        <v>0.02097869</v>
      </c>
      <c r="F31" s="56">
        <v>0.01265313</v>
      </c>
      <c r="G31" s="56">
        <v>0.02695542</v>
      </c>
    </row>
    <row r="32" spans="1:7" ht="12.75">
      <c r="A32" t="s">
        <v>40</v>
      </c>
      <c r="B32" s="56">
        <v>-0.02175955</v>
      </c>
      <c r="C32" s="56">
        <v>0.03254294</v>
      </c>
      <c r="D32" s="56">
        <v>0.0155783</v>
      </c>
      <c r="E32" s="56">
        <v>0.03016212</v>
      </c>
      <c r="F32" s="56">
        <v>0.01162428</v>
      </c>
      <c r="G32" s="56">
        <v>0.01723316</v>
      </c>
    </row>
    <row r="33" spans="1:7" ht="12.75">
      <c r="A33" t="s">
        <v>41</v>
      </c>
      <c r="B33" s="56">
        <v>0.1325068</v>
      </c>
      <c r="C33" s="56">
        <v>0.05457121</v>
      </c>
      <c r="D33" s="56">
        <v>0.09659831</v>
      </c>
      <c r="E33" s="56">
        <v>0.07917955</v>
      </c>
      <c r="F33" s="56">
        <v>0.08356278</v>
      </c>
      <c r="G33" s="56">
        <v>0.08575067</v>
      </c>
    </row>
    <row r="34" spans="1:7" ht="12.75">
      <c r="A34" t="s">
        <v>42</v>
      </c>
      <c r="B34" s="56">
        <v>-0.005532056</v>
      </c>
      <c r="C34" s="56">
        <v>0.009205262</v>
      </c>
      <c r="D34" s="56">
        <v>0.01023676</v>
      </c>
      <c r="E34" s="56">
        <v>0.0111714</v>
      </c>
      <c r="F34" s="56">
        <v>0.002948064</v>
      </c>
      <c r="G34" s="56">
        <v>0.006908169</v>
      </c>
    </row>
    <row r="35" spans="1:7" ht="12.75">
      <c r="A35" t="s">
        <v>43</v>
      </c>
      <c r="B35" s="56">
        <v>0.001174945</v>
      </c>
      <c r="C35" s="56">
        <v>-0.002889247</v>
      </c>
      <c r="D35" s="56">
        <v>-0.0003971642</v>
      </c>
      <c r="E35" s="56">
        <v>0.004414093</v>
      </c>
      <c r="F35" s="56">
        <v>-0.00318141</v>
      </c>
      <c r="G35" s="56">
        <v>1.517335E-05</v>
      </c>
    </row>
    <row r="36" spans="1:6" ht="12.75">
      <c r="A36" t="s">
        <v>44</v>
      </c>
      <c r="B36" s="56">
        <v>19.43054</v>
      </c>
      <c r="C36" s="56">
        <v>19.43665</v>
      </c>
      <c r="D36" s="56">
        <v>19.45496</v>
      </c>
      <c r="E36" s="56">
        <v>19.46716</v>
      </c>
      <c r="F36" s="56">
        <v>19.48853</v>
      </c>
    </row>
    <row r="37" spans="1:6" ht="12.75">
      <c r="A37" t="s">
        <v>45</v>
      </c>
      <c r="B37" s="56">
        <v>0.1622518</v>
      </c>
      <c r="C37" s="56">
        <v>0.1281738</v>
      </c>
      <c r="D37" s="56">
        <v>0.1134237</v>
      </c>
      <c r="E37" s="56">
        <v>0.1144409</v>
      </c>
      <c r="F37" s="56">
        <v>0.08748373</v>
      </c>
    </row>
    <row r="38" spans="1:7" ht="12.75">
      <c r="A38" t="s">
        <v>54</v>
      </c>
      <c r="B38" s="56">
        <v>0.0002121589</v>
      </c>
      <c r="C38" s="56">
        <v>-9.014899E-05</v>
      </c>
      <c r="D38" s="56">
        <v>6.457063E-05</v>
      </c>
      <c r="E38" s="56">
        <v>-0.0001358739</v>
      </c>
      <c r="F38" s="56">
        <v>5.575672E-05</v>
      </c>
      <c r="G38" s="56">
        <v>4.885369E-05</v>
      </c>
    </row>
    <row r="39" spans="1:7" ht="12.75">
      <c r="A39" t="s">
        <v>55</v>
      </c>
      <c r="B39" s="56">
        <v>0.0002399579</v>
      </c>
      <c r="C39" s="56">
        <v>-0.0002791723</v>
      </c>
      <c r="D39" s="56">
        <v>0</v>
      </c>
      <c r="E39" s="56">
        <v>-6.917822E-05</v>
      </c>
      <c r="F39" s="56">
        <v>0.0003528876</v>
      </c>
      <c r="G39" s="56">
        <v>0.0008476471</v>
      </c>
    </row>
    <row r="40" spans="2:5" ht="12.75">
      <c r="B40" t="s">
        <v>46</v>
      </c>
      <c r="C40">
        <v>-0.003759</v>
      </c>
      <c r="D40" t="s">
        <v>47</v>
      </c>
      <c r="E40">
        <v>3.116663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0.00021215884588457733</v>
      </c>
      <c r="C50">
        <f>-0.017/(C7*C7+C22*C22)*(C21*C22+C6*C7)</f>
        <v>-9.014898395235783E-05</v>
      </c>
      <c r="D50">
        <f>-0.017/(D7*D7+D22*D22)*(D21*D22+D6*D7)</f>
        <v>6.457063390912132E-05</v>
      </c>
      <c r="E50">
        <f>-0.017/(E7*E7+E22*E22)*(E21*E22+E6*E7)</f>
        <v>-0.0001358738894323817</v>
      </c>
      <c r="F50">
        <f>-0.017/(F7*F7+F22*F22)*(F21*F22+F6*F7)</f>
        <v>5.575671993935423E-05</v>
      </c>
      <c r="G50">
        <f>(B50*B$4+C50*C$4+D50*D$4+E50*E$4+F50*F$4)/SUM(B$4:F$4)</f>
        <v>-7.19767670094714E-07</v>
      </c>
    </row>
    <row r="51" spans="1:7" ht="12.75">
      <c r="A51" t="s">
        <v>58</v>
      </c>
      <c r="B51">
        <f>-0.017/(B7*B7+B22*B22)*(B21*B7-B6*B22)</f>
        <v>0.00023995787423672162</v>
      </c>
      <c r="C51">
        <f>-0.017/(C7*C7+C22*C22)*(C21*C7-C6*C22)</f>
        <v>-0.00027917238488997894</v>
      </c>
      <c r="D51">
        <f>-0.017/(D7*D7+D22*D22)*(D21*D7-D6*D22)</f>
        <v>7.650367514666492E-06</v>
      </c>
      <c r="E51">
        <f>-0.017/(E7*E7+E22*E22)*(E21*E7-E6*E22)</f>
        <v>-6.917821905460701E-05</v>
      </c>
      <c r="F51">
        <f>-0.017/(F7*F7+F22*F22)*(F21*F7-F6*F22)</f>
        <v>0.0003528875617395587</v>
      </c>
      <c r="G51">
        <f>(B51*B$4+C51*C$4+D51*D$4+E51*E$4+F51*F$4)/SUM(B$4:F$4)</f>
        <v>-1.749148640117069E-07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9999.90598232421</v>
      </c>
      <c r="C62">
        <f>C7+(2/0.017)*(C8*C50-C23*C51)</f>
        <v>9999.906154050117</v>
      </c>
      <c r="D62">
        <f>D7+(2/0.017)*(D8*D50-D23*D51)</f>
        <v>9999.967264677245</v>
      </c>
      <c r="E62">
        <f>E7+(2/0.017)*(E8*E50-E23*E51)</f>
        <v>10000.074453213738</v>
      </c>
      <c r="F62">
        <f>F7+(2/0.017)*(F8*F50-F23*F51)</f>
        <v>9999.603682006076</v>
      </c>
    </row>
    <row r="63" spans="1:6" ht="12.75">
      <c r="A63" t="s">
        <v>66</v>
      </c>
      <c r="B63">
        <f>B8+(3/0.017)*(B9*B50-B24*B51)</f>
        <v>-6.493893021273657</v>
      </c>
      <c r="C63">
        <f>C8+(3/0.017)*(C9*C50-C24*C51)</f>
        <v>-3.053285429430628</v>
      </c>
      <c r="D63">
        <f>D8+(3/0.017)*(D9*D50-D24*D51)</f>
        <v>-4.559746710777041</v>
      </c>
      <c r="E63">
        <f>E8+(3/0.017)*(E9*E50-E24*E51)</f>
        <v>-6.024963544010052</v>
      </c>
      <c r="F63">
        <f>F8+(3/0.017)*(F9*F50-F24*F51)</f>
        <v>-7.557082716261803</v>
      </c>
    </row>
    <row r="64" spans="1:6" ht="12.75">
      <c r="A64" t="s">
        <v>67</v>
      </c>
      <c r="B64">
        <f>B9+(4/0.017)*(B10*B50-B25*B51)</f>
        <v>-0.17261185277934132</v>
      </c>
      <c r="C64">
        <f>C9+(4/0.017)*(C10*C50-C25*C51)</f>
        <v>0.02982227091090258</v>
      </c>
      <c r="D64">
        <f>D9+(4/0.017)*(D10*D50-D25*D51)</f>
        <v>0.8383256610059983</v>
      </c>
      <c r="E64">
        <f>E9+(4/0.017)*(E10*E50-E25*E51)</f>
        <v>1.3479776560464891</v>
      </c>
      <c r="F64">
        <f>F9+(4/0.017)*(F10*F50-F25*F51)</f>
        <v>0.1802020813982097</v>
      </c>
    </row>
    <row r="65" spans="1:6" ht="12.75">
      <c r="A65" t="s">
        <v>68</v>
      </c>
      <c r="B65">
        <f>B10+(5/0.017)*(B11*B50-B26*B51)</f>
        <v>-1.1281896337947823</v>
      </c>
      <c r="C65">
        <f>C10+(5/0.017)*(C11*C50-C26*C51)</f>
        <v>0.008123524062679712</v>
      </c>
      <c r="D65">
        <f>D10+(5/0.017)*(D11*D50-D26*D51)</f>
        <v>0.9454607076584701</v>
      </c>
      <c r="E65">
        <f>E10+(5/0.017)*(E11*E50-E26*E51)</f>
        <v>0.8290288003680019</v>
      </c>
      <c r="F65">
        <f>F10+(5/0.017)*(F11*F50-F26*F51)</f>
        <v>0.247904122126684</v>
      </c>
    </row>
    <row r="66" spans="1:6" ht="12.75">
      <c r="A66" t="s">
        <v>69</v>
      </c>
      <c r="B66">
        <f>B11+(6/0.017)*(B12*B50-B27*B51)</f>
        <v>3.517127014885669</v>
      </c>
      <c r="C66">
        <f>C11+(6/0.017)*(C12*C50-C27*C51)</f>
        <v>4.509763392097335</v>
      </c>
      <c r="D66">
        <f>D11+(6/0.017)*(D12*D50-D27*D51)</f>
        <v>4.7041475299762325</v>
      </c>
      <c r="E66">
        <f>E11+(6/0.017)*(E12*E50-E27*E51)</f>
        <v>4.02376718944132</v>
      </c>
      <c r="F66">
        <f>F11+(6/0.017)*(F12*F50-F27*F51)</f>
        <v>13.635578939413396</v>
      </c>
    </row>
    <row r="67" spans="1:6" ht="12.75">
      <c r="A67" t="s">
        <v>70</v>
      </c>
      <c r="B67">
        <f>B12+(7/0.017)*(B13*B50-B28*B51)</f>
        <v>-0.44816794665498993</v>
      </c>
      <c r="C67">
        <f>C12+(7/0.017)*(C13*C50-C28*C51)</f>
        <v>0.0011610837818993185</v>
      </c>
      <c r="D67">
        <f>D12+(7/0.017)*(D13*D50-D28*D51)</f>
        <v>0.2096683639757987</v>
      </c>
      <c r="E67">
        <f>E12+(7/0.017)*(E13*E50-E28*E51)</f>
        <v>0.039750061723945365</v>
      </c>
      <c r="F67">
        <f>F12+(7/0.017)*(F13*F50-F28*F51)</f>
        <v>-0.24245971382094406</v>
      </c>
    </row>
    <row r="68" spans="1:6" ht="12.75">
      <c r="A68" t="s">
        <v>71</v>
      </c>
      <c r="B68">
        <f>B13+(8/0.017)*(B14*B50-B29*B51)</f>
        <v>0.08972366376422095</v>
      </c>
      <c r="C68">
        <f>C13+(8/0.017)*(C14*C50-C29*C51)</f>
        <v>-0.0690470097584839</v>
      </c>
      <c r="D68">
        <f>D13+(8/0.017)*(D14*D50-D29*D51)</f>
        <v>-0.017161685186858136</v>
      </c>
      <c r="E68">
        <f>E13+(8/0.017)*(E14*E50-E29*E51)</f>
        <v>0.1901318617261573</v>
      </c>
      <c r="F68">
        <f>F13+(8/0.017)*(F14*F50-F29*F51)</f>
        <v>-0.24447492375685123</v>
      </c>
    </row>
    <row r="69" spans="1:6" ht="12.75">
      <c r="A69" t="s">
        <v>72</v>
      </c>
      <c r="B69">
        <f>B14+(9/0.017)*(B15*B50-B30*B51)</f>
        <v>-0.07721512066391617</v>
      </c>
      <c r="C69">
        <f>C14+(9/0.017)*(C15*C50-C30*C51)</f>
        <v>0.035057655258609155</v>
      </c>
      <c r="D69">
        <f>D14+(9/0.017)*(D15*D50-D30*D51)</f>
        <v>0.03436698869508795</v>
      </c>
      <c r="E69">
        <f>E14+(9/0.017)*(E15*E50-E30*E51)</f>
        <v>-0.09574805382762545</v>
      </c>
      <c r="F69">
        <f>F14+(9/0.017)*(F15*F50-F30*F51)</f>
        <v>0.13175748958893896</v>
      </c>
    </row>
    <row r="70" spans="1:6" ht="12.75">
      <c r="A70" t="s">
        <v>73</v>
      </c>
      <c r="B70">
        <f>B15+(10/0.017)*(B16*B50-B31*B51)</f>
        <v>-0.33818916445140845</v>
      </c>
      <c r="C70">
        <f>C15+(10/0.017)*(C16*C50-C31*C51)</f>
        <v>-0.08543958334753507</v>
      </c>
      <c r="D70">
        <f>D15+(10/0.017)*(D16*D50-D31*D51)</f>
        <v>-0.08093007666148287</v>
      </c>
      <c r="E70">
        <f>E15+(10/0.017)*(E16*E50-E31*E51)</f>
        <v>-0.12648586955991287</v>
      </c>
      <c r="F70">
        <f>F15+(10/0.017)*(F16*F50-F31*F51)</f>
        <v>-0.4104340712353351</v>
      </c>
    </row>
    <row r="71" spans="1:6" ht="12.75">
      <c r="A71" t="s">
        <v>74</v>
      </c>
      <c r="B71">
        <f>B16+(11/0.017)*(B17*B50-B32*B51)</f>
        <v>-0.008290266918000094</v>
      </c>
      <c r="C71">
        <f>C16+(11/0.017)*(C17*C50-C32*C51)</f>
        <v>-0.006972687469940853</v>
      </c>
      <c r="D71">
        <f>D16+(11/0.017)*(D17*D50-D32*D51)</f>
        <v>0.021612883654823646</v>
      </c>
      <c r="E71">
        <f>E16+(11/0.017)*(E17*E50-E32*E51)</f>
        <v>0.05433352739149264</v>
      </c>
      <c r="F71">
        <f>F16+(11/0.017)*(F17*F50-F32*F51)</f>
        <v>-0.06832161160154887</v>
      </c>
    </row>
    <row r="72" spans="1:6" ht="12.75">
      <c r="A72" t="s">
        <v>75</v>
      </c>
      <c r="B72">
        <f>B17+(12/0.017)*(B18*B50-B33*B51)</f>
        <v>-0.03939170866676073</v>
      </c>
      <c r="C72">
        <f>C17+(12/0.017)*(C18*C50-C33*C51)</f>
        <v>-0.004123016944958858</v>
      </c>
      <c r="D72">
        <f>D17+(12/0.017)*(D18*D50-D33*D51)</f>
        <v>-0.029851138096965338</v>
      </c>
      <c r="E72">
        <f>E17+(12/0.017)*(E18*E50-E33*E51)</f>
        <v>-0.02051930114335973</v>
      </c>
      <c r="F72">
        <f>F17+(12/0.017)*(F18*F50-F33*F51)</f>
        <v>-0.035456000700040124</v>
      </c>
    </row>
    <row r="73" spans="1:6" ht="12.75">
      <c r="A73" t="s">
        <v>76</v>
      </c>
      <c r="B73">
        <f>B18+(13/0.017)*(B19*B50-B34*B51)</f>
        <v>-0.00340389873790781</v>
      </c>
      <c r="C73">
        <f>C18+(13/0.017)*(C19*C50-C34*C51)</f>
        <v>0.0050362240709680445</v>
      </c>
      <c r="D73">
        <f>D18+(13/0.017)*(D19*D50-D34*D51)</f>
        <v>-0.00017685598490649324</v>
      </c>
      <c r="E73">
        <f>E18+(13/0.017)*(E19*E50-E34*E51)</f>
        <v>-0.007368574347121518</v>
      </c>
      <c r="F73">
        <f>F18+(13/0.017)*(F19*F50-F34*F51)</f>
        <v>0.001975344665931855</v>
      </c>
    </row>
    <row r="74" spans="1:6" ht="12.75">
      <c r="A74" t="s">
        <v>77</v>
      </c>
      <c r="B74">
        <f>B19+(14/0.017)*(B20*B50-B35*B51)</f>
        <v>-0.19760663260777106</v>
      </c>
      <c r="C74">
        <f>C19+(14/0.017)*(C20*C50-C35*C51)</f>
        <v>-0.18801803436651449</v>
      </c>
      <c r="D74">
        <f>D19+(14/0.017)*(D20*D50-D35*D51)</f>
        <v>-0.1812292328329457</v>
      </c>
      <c r="E74">
        <f>E19+(14/0.017)*(E20*E50-E35*E51)</f>
        <v>-0.1729954132459956</v>
      </c>
      <c r="F74">
        <f>F19+(14/0.017)*(F20*F50-F35*F51)</f>
        <v>-0.14350285811636007</v>
      </c>
    </row>
    <row r="75" spans="1:6" ht="12.75">
      <c r="A75" t="s">
        <v>78</v>
      </c>
      <c r="B75" s="56">
        <f>B20</f>
        <v>-0.005365465</v>
      </c>
      <c r="C75" s="56">
        <f>C20</f>
        <v>-0.004372593</v>
      </c>
      <c r="D75" s="56">
        <f>D20</f>
        <v>-0.006765013</v>
      </c>
      <c r="E75" s="56">
        <f>E20</f>
        <v>-0.003909112</v>
      </c>
      <c r="F75" s="56">
        <f>F20</f>
        <v>-0.01110732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70.3253276588044</v>
      </c>
      <c r="C82">
        <f>C22+(2/0.017)*(C8*C51+C23*C50)</f>
        <v>57.7549624727919</v>
      </c>
      <c r="D82">
        <f>D22+(2/0.017)*(D8*D51+D23*D50)</f>
        <v>15.724444206512374</v>
      </c>
      <c r="E82">
        <f>E22+(2/0.017)*(E8*E51+E23*E50)</f>
        <v>-43.63748981422298</v>
      </c>
      <c r="F82">
        <f>F22+(2/0.017)*(F8*F51+F23*F50)</f>
        <v>-133.327863890068</v>
      </c>
    </row>
    <row r="83" spans="1:6" ht="12.75">
      <c r="A83" t="s">
        <v>81</v>
      </c>
      <c r="B83">
        <f>B23+(3/0.017)*(B9*B51+B24*B50)</f>
        <v>-2.74390453272828</v>
      </c>
      <c r="C83">
        <f>C23+(3/0.017)*(C9*C51+C24*C50)</f>
        <v>-3.7428732734532453</v>
      </c>
      <c r="D83">
        <f>D23+(3/0.017)*(D9*D51+D24*D50)</f>
        <v>-2.272726919381365</v>
      </c>
      <c r="E83">
        <f>E23+(3/0.017)*(E9*E51+E24*E50)</f>
        <v>-2.378864041288117</v>
      </c>
      <c r="F83">
        <f>F23+(3/0.017)*(F9*F51+F24*F50)</f>
        <v>8.304439567320127</v>
      </c>
    </row>
    <row r="84" spans="1:6" ht="12.75">
      <c r="A84" t="s">
        <v>82</v>
      </c>
      <c r="B84">
        <f>B24+(4/0.017)*(B10*B51+B25*B50)</f>
        <v>-4.508780863894133</v>
      </c>
      <c r="C84">
        <f>C24+(4/0.017)*(C10*C51+C25*C50)</f>
        <v>-3.192317635399856</v>
      </c>
      <c r="D84">
        <f>D24+(4/0.017)*(D10*D51+D25*D50)</f>
        <v>-3.511117965257761</v>
      </c>
      <c r="E84">
        <f>E24+(4/0.017)*(E10*E51+E25*E50)</f>
        <v>-5.4352668649401235</v>
      </c>
      <c r="F84">
        <f>F24+(4/0.017)*(F10*F51+F25*F50)</f>
        <v>-2.496721562781862</v>
      </c>
    </row>
    <row r="85" spans="1:6" ht="12.75">
      <c r="A85" t="s">
        <v>83</v>
      </c>
      <c r="B85">
        <f>B25+(5/0.017)*(B11*B51+B26*B50)</f>
        <v>0.16310993659332498</v>
      </c>
      <c r="C85">
        <f>C25+(5/0.017)*(C11*C51+C26*C50)</f>
        <v>-0.29204008783391894</v>
      </c>
      <c r="D85">
        <f>D25+(5/0.017)*(D11*D51+D26*D50)</f>
        <v>0.17484686630031454</v>
      </c>
      <c r="E85">
        <f>E25+(5/0.017)*(E11*E51+E26*E50)</f>
        <v>0.5049607794257851</v>
      </c>
      <c r="F85">
        <f>F25+(5/0.017)*(F11*F51+F26*F50)</f>
        <v>-0.4102093509749978</v>
      </c>
    </row>
    <row r="86" spans="1:6" ht="12.75">
      <c r="A86" t="s">
        <v>84</v>
      </c>
      <c r="B86">
        <f>B26+(6/0.017)*(B12*B51+B27*B50)</f>
        <v>0.8173391994879459</v>
      </c>
      <c r="C86">
        <f>C26+(6/0.017)*(C12*C51+C27*C50)</f>
        <v>1.22616986715123</v>
      </c>
      <c r="D86">
        <f>D26+(6/0.017)*(D12*D51+D27*D50)</f>
        <v>0.9586943030644015</v>
      </c>
      <c r="E86">
        <f>E26+(6/0.017)*(E12*E51+E27*E50)</f>
        <v>0.7861116764784957</v>
      </c>
      <c r="F86">
        <f>F26+(6/0.017)*(F12*F51+F27*F50)</f>
        <v>1.8679607350983154</v>
      </c>
    </row>
    <row r="87" spans="1:6" ht="12.75">
      <c r="A87" t="s">
        <v>85</v>
      </c>
      <c r="B87">
        <f>B27+(7/0.017)*(B13*B51+B28*B50)</f>
        <v>0.09722694205018931</v>
      </c>
      <c r="C87">
        <f>C27+(7/0.017)*(C13*C51+C28*C50)</f>
        <v>0.10849057832403973</v>
      </c>
      <c r="D87">
        <f>D27+(7/0.017)*(D13*D51+D28*D50)</f>
        <v>0.24077108779077463</v>
      </c>
      <c r="E87">
        <f>E27+(7/0.017)*(E13*E51+E28*E50)</f>
        <v>-0.17842091616651828</v>
      </c>
      <c r="F87">
        <f>F27+(7/0.017)*(F13*F51+F28*F50)</f>
        <v>0.48331879607128625</v>
      </c>
    </row>
    <row r="88" spans="1:6" ht="12.75">
      <c r="A88" t="s">
        <v>86</v>
      </c>
      <c r="B88">
        <f>B28+(8/0.017)*(B14*B51+B29*B50)</f>
        <v>-0.43232538909245244</v>
      </c>
      <c r="C88">
        <f>C28+(8/0.017)*(C14*C51+C29*C50)</f>
        <v>0.011164705206419122</v>
      </c>
      <c r="D88">
        <f>D28+(8/0.017)*(D14*D51+D29*D50)</f>
        <v>-0.13930201477947513</v>
      </c>
      <c r="E88">
        <f>E28+(8/0.017)*(E14*E51+E29*E50)</f>
        <v>-0.06981846380567709</v>
      </c>
      <c r="F88">
        <f>F28+(8/0.017)*(F14*F51+F29*F50)</f>
        <v>-0.1687465241337171</v>
      </c>
    </row>
    <row r="89" spans="1:6" ht="12.75">
      <c r="A89" t="s">
        <v>87</v>
      </c>
      <c r="B89">
        <f>B29+(9/0.017)*(B15*B51+B30*B50)</f>
        <v>0.07326768220237634</v>
      </c>
      <c r="C89">
        <f>C29+(9/0.017)*(C15*C51+C30*C50)</f>
        <v>0.06900889172117393</v>
      </c>
      <c r="D89">
        <f>D29+(9/0.017)*(D15*D51+D30*D50)</f>
        <v>0.08591671734554977</v>
      </c>
      <c r="E89">
        <f>E29+(9/0.017)*(E15*E51+E30*E50)</f>
        <v>0.1404533578889527</v>
      </c>
      <c r="F89">
        <f>F29+(9/0.017)*(F15*F51+F30*F50)</f>
        <v>-0.07445644107387758</v>
      </c>
    </row>
    <row r="90" spans="1:6" ht="12.75">
      <c r="A90" t="s">
        <v>88</v>
      </c>
      <c r="B90">
        <f>B30+(10/0.017)*(B16*B51+B31*B50)</f>
        <v>0.09343496459387098</v>
      </c>
      <c r="C90">
        <f>C30+(10/0.017)*(C16*C51+C31*C50)</f>
        <v>0.14409168869965602</v>
      </c>
      <c r="D90">
        <f>D30+(10/0.017)*(D16*D51+D31*D50)</f>
        <v>0.11114751101329523</v>
      </c>
      <c r="E90">
        <f>E30+(10/0.017)*(E16*E51+E31*E50)</f>
        <v>0.04065344174660395</v>
      </c>
      <c r="F90">
        <f>F30+(10/0.017)*(F16*F51+F31*F50)</f>
        <v>0.3183773837022859</v>
      </c>
    </row>
    <row r="91" spans="1:6" ht="12.75">
      <c r="A91" t="s">
        <v>89</v>
      </c>
      <c r="B91">
        <f>B31+(11/0.017)*(B17*B51+B32*B50)</f>
        <v>0.01869638737451751</v>
      </c>
      <c r="C91">
        <f>C31+(11/0.017)*(C17*C51+C32*C50)</f>
        <v>0.0469201378497288</v>
      </c>
      <c r="D91">
        <f>D31+(11/0.017)*(D17*D51+D32*D50)</f>
        <v>0.02350129031836692</v>
      </c>
      <c r="E91">
        <f>E31+(11/0.017)*(E17*E51+E32*E50)</f>
        <v>0.01953009873539353</v>
      </c>
      <c r="F91">
        <f>F31+(11/0.017)*(F17*F51+F32*F50)</f>
        <v>0.009649406175670042</v>
      </c>
    </row>
    <row r="92" spans="1:6" ht="12.75">
      <c r="A92" t="s">
        <v>90</v>
      </c>
      <c r="B92">
        <f>B32+(12/0.017)*(B18*B51+B33*B50)</f>
        <v>0.002734224147808613</v>
      </c>
      <c r="C92">
        <f>C32+(12/0.017)*(C18*C51+C33*C50)</f>
        <v>0.031014749488119484</v>
      </c>
      <c r="D92">
        <f>D32+(12/0.017)*(D18*D51+D33*D50)</f>
        <v>0.02002877868947625</v>
      </c>
      <c r="E92">
        <f>E32+(12/0.017)*(E18*E51+E33*E50)</f>
        <v>0.023837847012269507</v>
      </c>
      <c r="F92">
        <f>F32+(12/0.017)*(F18*F51+F33*F50)</f>
        <v>0.017131868280627346</v>
      </c>
    </row>
    <row r="93" spans="1:6" ht="12.75">
      <c r="A93" t="s">
        <v>91</v>
      </c>
      <c r="B93">
        <f>B33+(13/0.017)*(B19*B51+B34*B50)</f>
        <v>0.09556364504405998</v>
      </c>
      <c r="C93">
        <f>C33+(13/0.017)*(C19*C51+C34*C50)</f>
        <v>0.09400310173836837</v>
      </c>
      <c r="D93">
        <f>D33+(13/0.017)*(D19*D51+D34*D50)</f>
        <v>0.09604562403061272</v>
      </c>
      <c r="E93">
        <f>E33+(13/0.017)*(E19*E51+E34*E50)</f>
        <v>0.08720687334020208</v>
      </c>
      <c r="F93">
        <f>F33+(13/0.017)*(F19*F51+F34*F50)</f>
        <v>0.04485162011834641</v>
      </c>
    </row>
    <row r="94" spans="1:6" ht="12.75">
      <c r="A94" t="s">
        <v>92</v>
      </c>
      <c r="B94">
        <f>B34+(14/0.017)*(B20*B51+B35*B50)</f>
        <v>-0.00638705296512891</v>
      </c>
      <c r="C94">
        <f>C34+(14/0.017)*(C20*C51+C35*C50)</f>
        <v>0.010425048974329927</v>
      </c>
      <c r="D94">
        <f>D34+(14/0.017)*(D20*D51+D35*D50)</f>
        <v>0.010173018840122288</v>
      </c>
      <c r="E94">
        <f>E34+(14/0.017)*(E20*E51+E35*E50)</f>
        <v>0.010900183288721317</v>
      </c>
      <c r="F94">
        <f>F34+(14/0.017)*(F20*F51+F35*F50)</f>
        <v>-0.0004259525188827144</v>
      </c>
    </row>
    <row r="95" spans="1:6" ht="12.75">
      <c r="A95" t="s">
        <v>93</v>
      </c>
      <c r="B95" s="56">
        <f>B35</f>
        <v>0.001174945</v>
      </c>
      <c r="C95" s="56">
        <f>C35</f>
        <v>-0.002889247</v>
      </c>
      <c r="D95" s="56">
        <f>D35</f>
        <v>-0.0003971642</v>
      </c>
      <c r="E95" s="56">
        <f>E35</f>
        <v>0.004414093</v>
      </c>
      <c r="F95" s="56">
        <f>F35</f>
        <v>-0.00318141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-6.4939540759205485</v>
      </c>
      <c r="C103">
        <f>C63*10000/C62</f>
        <v>-3.0533140835466743</v>
      </c>
      <c r="D103">
        <f>D63*10000/D62</f>
        <v>-4.55976163730393</v>
      </c>
      <c r="E103">
        <f>E63*10000/E62</f>
        <v>-6.024918686554179</v>
      </c>
      <c r="F103">
        <f>F63*10000/F62</f>
        <v>-7.5573822289182315</v>
      </c>
      <c r="G103">
        <f>AVERAGE(C103:E103)</f>
        <v>-4.545998135801594</v>
      </c>
      <c r="H103">
        <f>STDEV(C103:E103)</f>
        <v>1.4858501117656697</v>
      </c>
      <c r="I103">
        <f>(B103*B4+C103*C4+D103*D4+E103*E4+F103*F4)/SUM(B4:F4)</f>
        <v>-5.229756244336806</v>
      </c>
      <c r="K103">
        <f>(LN(H103)+LN(H123))/2-LN(K114*K115^3)</f>
        <v>-3.7798483813825667</v>
      </c>
    </row>
    <row r="104" spans="1:11" ht="12.75">
      <c r="A104" t="s">
        <v>67</v>
      </c>
      <c r="B104">
        <f>B64*10000/B62</f>
        <v>-0.1726134756511204</v>
      </c>
      <c r="C104">
        <f>C64*10000/C62</f>
        <v>0.0298225507834632</v>
      </c>
      <c r="D104">
        <f>D64*10000/D62</f>
        <v>0.8383284053010905</v>
      </c>
      <c r="E104">
        <f>E64*10000/E62</f>
        <v>1.3479676199943567</v>
      </c>
      <c r="F104">
        <f>F64*10000/F62</f>
        <v>0.1802092234140007</v>
      </c>
      <c r="G104">
        <f>AVERAGE(C104:E104)</f>
        <v>0.7387061920263035</v>
      </c>
      <c r="H104">
        <f>STDEV(C104:E104)</f>
        <v>0.6646954527485297</v>
      </c>
      <c r="I104">
        <f>(B104*B4+C104*C4+D104*D4+E104*E4+F104*F4)/SUM(B4:F4)</f>
        <v>0.5322827926022216</v>
      </c>
      <c r="K104">
        <f>(LN(H104)+LN(H124))/2-LN(K114*K115^4)</f>
        <v>-3.3947309078063577</v>
      </c>
    </row>
    <row r="105" spans="1:11" ht="12.75">
      <c r="A105" t="s">
        <v>68</v>
      </c>
      <c r="B105">
        <f>B65*10000/B62</f>
        <v>-1.1282002408712295</v>
      </c>
      <c r="C105">
        <f>C65*10000/C62</f>
        <v>0.00812360029937837</v>
      </c>
      <c r="D105">
        <f>D65*10000/D62</f>
        <v>0.9454638026647435</v>
      </c>
      <c r="E105">
        <f>E65*10000/E62</f>
        <v>0.82902262802811</v>
      </c>
      <c r="F105">
        <f>F65*10000/F62</f>
        <v>0.24791394740251402</v>
      </c>
      <c r="G105">
        <f>AVERAGE(C105:E105)</f>
        <v>0.5942033436640773</v>
      </c>
      <c r="H105">
        <f>STDEV(C105:E105)</f>
        <v>0.5108881834359776</v>
      </c>
      <c r="I105">
        <f>(B105*B4+C105*C4+D105*D4+E105*E4+F105*F4)/SUM(B4:F4)</f>
        <v>0.29869192426074337</v>
      </c>
      <c r="K105">
        <f>(LN(H105)+LN(H125))/2-LN(K114*K115^5)</f>
        <v>-3.4893085918367097</v>
      </c>
    </row>
    <row r="106" spans="1:11" ht="12.75">
      <c r="A106" t="s">
        <v>69</v>
      </c>
      <c r="B106">
        <f>B66*10000/B62</f>
        <v>3.517160082407302</v>
      </c>
      <c r="C106">
        <f>C66*10000/C62</f>
        <v>4.509805714797444</v>
      </c>
      <c r="D106">
        <f>D66*10000/D62</f>
        <v>4.70416292920541</v>
      </c>
      <c r="E106">
        <f>E66*10000/E62</f>
        <v>4.023737231424509</v>
      </c>
      <c r="F106">
        <f>F66*10000/F62</f>
        <v>13.636119363360494</v>
      </c>
      <c r="G106">
        <f>AVERAGE(C106:E106)</f>
        <v>4.4125686251424545</v>
      </c>
      <c r="H106">
        <f>STDEV(C106:E106)</f>
        <v>0.3504797729592785</v>
      </c>
      <c r="I106">
        <f>(B106*B4+C106*C4+D106*D4+E106*E4+F106*F4)/SUM(B4:F4)</f>
        <v>5.513823194103815</v>
      </c>
      <c r="K106">
        <f>(LN(H106)+LN(H126))/2-LN(K114*K115^6)</f>
        <v>-3.381971217374779</v>
      </c>
    </row>
    <row r="107" spans="1:11" ht="12.75">
      <c r="A107" t="s">
        <v>70</v>
      </c>
      <c r="B107">
        <f>B67*10000/B62</f>
        <v>-0.4481721602654761</v>
      </c>
      <c r="C107">
        <f>C67*10000/C62</f>
        <v>0.0011610946783026175</v>
      </c>
      <c r="D107">
        <f>D67*10000/D62</f>
        <v>0.20966905033420213</v>
      </c>
      <c r="E107">
        <f>E67*10000/E62</f>
        <v>0.03974976577416465</v>
      </c>
      <c r="F107">
        <f>F67*10000/F62</f>
        <v>-0.24246932331652452</v>
      </c>
      <c r="G107">
        <f>AVERAGE(C107:E107)</f>
        <v>0.0835266369288898</v>
      </c>
      <c r="H107">
        <f>STDEV(C107:E107)</f>
        <v>0.11093332560156885</v>
      </c>
      <c r="I107">
        <f>(B107*B4+C107*C4+D107*D4+E107*E4+F107*F4)/SUM(B4:F4)</f>
        <v>-0.03693706266116146</v>
      </c>
      <c r="K107">
        <f>(LN(H107)+LN(H127))/2-LN(K114*K115^7)</f>
        <v>-3.38290969935455</v>
      </c>
    </row>
    <row r="108" spans="1:9" ht="12.75">
      <c r="A108" t="s">
        <v>71</v>
      </c>
      <c r="B108">
        <f>B68*10000/B62</f>
        <v>0.08972450733318503</v>
      </c>
      <c r="C108">
        <f>C68*10000/C62</f>
        <v>-0.0690476577427867</v>
      </c>
      <c r="D108">
        <f>D68*10000/D62</f>
        <v>-0.017161741366372402</v>
      </c>
      <c r="E108">
        <f>E68*10000/E62</f>
        <v>0.1901304461438828</v>
      </c>
      <c r="F108">
        <f>F68*10000/F62</f>
        <v>-0.24448461312199302</v>
      </c>
      <c r="G108">
        <f>AVERAGE(C108:E108)</f>
        <v>0.03464034901157457</v>
      </c>
      <c r="H108">
        <f>STDEV(C108:E108)</f>
        <v>0.13713465940168462</v>
      </c>
      <c r="I108">
        <f>(B108*B4+C108*C4+D108*D4+E108*E4+F108*F4)/SUM(B4:F4)</f>
        <v>0.005369569447917929</v>
      </c>
    </row>
    <row r="109" spans="1:9" ht="12.75">
      <c r="A109" t="s">
        <v>72</v>
      </c>
      <c r="B109">
        <f>B69*10000/B62</f>
        <v>-0.0772158466293596</v>
      </c>
      <c r="C109">
        <f>C69*10000/C62</f>
        <v>0.03505798426359258</v>
      </c>
      <c r="D109">
        <f>D69*10000/D62</f>
        <v>0.03436710119690293</v>
      </c>
      <c r="E109">
        <f>E69*10000/E62</f>
        <v>-0.09574734095790133</v>
      </c>
      <c r="F109">
        <f>F69*10000/F62</f>
        <v>0.13176271158229177</v>
      </c>
      <c r="G109">
        <f>AVERAGE(C109:E109)</f>
        <v>-0.008774085165801943</v>
      </c>
      <c r="H109">
        <f>STDEV(C109:E109)</f>
        <v>0.07532184110310516</v>
      </c>
      <c r="I109">
        <f>(B109*B4+C109*C4+D109*D4+E109*E4+F109*F4)/SUM(B4:F4)</f>
        <v>7.039231614545842E-05</v>
      </c>
    </row>
    <row r="110" spans="1:11" ht="12.75">
      <c r="A110" t="s">
        <v>73</v>
      </c>
      <c r="B110">
        <f>B70*10000/B62</f>
        <v>-0.33819234405722426</v>
      </c>
      <c r="C110">
        <f>C70*10000/C62</f>
        <v>-0.08544038517094554</v>
      </c>
      <c r="D110">
        <f>D70*10000/D62</f>
        <v>-0.08093034158956813</v>
      </c>
      <c r="E110">
        <f>E70*10000/E62</f>
        <v>-0.12648492783897616</v>
      </c>
      <c r="F110">
        <f>F70*10000/F62</f>
        <v>-0.410450338120796</v>
      </c>
      <c r="G110">
        <f>AVERAGE(C110:E110)</f>
        <v>-0.09761855153316328</v>
      </c>
      <c r="H110">
        <f>STDEV(C110:E110)</f>
        <v>0.02510051561319167</v>
      </c>
      <c r="I110">
        <f>(B110*B4+C110*C4+D110*D4+E110*E4+F110*F4)/SUM(B4:F4)</f>
        <v>-0.17418185135087985</v>
      </c>
      <c r="K110">
        <f>EXP(AVERAGE(K103:K107))</f>
        <v>0.030630661571847767</v>
      </c>
    </row>
    <row r="111" spans="1:9" ht="12.75">
      <c r="A111" t="s">
        <v>74</v>
      </c>
      <c r="B111">
        <f>B71*10000/B62</f>
        <v>-0.008290344861895636</v>
      </c>
      <c r="C111">
        <f>C71*10000/C62</f>
        <v>-0.006972752906402833</v>
      </c>
      <c r="D111">
        <f>D71*10000/D62</f>
        <v>0.02161295440552746</v>
      </c>
      <c r="E111">
        <f>E71*10000/E62</f>
        <v>0.05433312286393168</v>
      </c>
      <c r="F111">
        <f>F71*10000/F62</f>
        <v>-0.06832431941726964</v>
      </c>
      <c r="G111">
        <f>AVERAGE(C111:E111)</f>
        <v>0.02299110812101877</v>
      </c>
      <c r="H111">
        <f>STDEV(C111:E111)</f>
        <v>0.03067616471691929</v>
      </c>
      <c r="I111">
        <f>(B111*B4+C111*C4+D111*D4+E111*E4+F111*F4)/SUM(B4:F4)</f>
        <v>0.006278532896731146</v>
      </c>
    </row>
    <row r="112" spans="1:9" ht="12.75">
      <c r="A112" t="s">
        <v>75</v>
      </c>
      <c r="B112">
        <f>B72*10000/B62</f>
        <v>-0.03939207902193215</v>
      </c>
      <c r="C112">
        <f>C72*10000/C62</f>
        <v>-0.004123055638166137</v>
      </c>
      <c r="D112">
        <f>D72*10000/D62</f>
        <v>-0.029851235815949242</v>
      </c>
      <c r="E112">
        <f>E72*10000/E62</f>
        <v>-0.020519148371705785</v>
      </c>
      <c r="F112">
        <f>F72*10000/F62</f>
        <v>-0.03545740594083935</v>
      </c>
      <c r="G112">
        <f>AVERAGE(C112:E112)</f>
        <v>-0.018164479941940388</v>
      </c>
      <c r="H112">
        <f>STDEV(C112:E112)</f>
        <v>0.013024713485359985</v>
      </c>
      <c r="I112">
        <f>(B112*B4+C112*C4+D112*D4+E112*E4+F112*F4)/SUM(B4:F4)</f>
        <v>-0.02354261478038238</v>
      </c>
    </row>
    <row r="113" spans="1:9" ht="12.75">
      <c r="A113" t="s">
        <v>76</v>
      </c>
      <c r="B113">
        <f>B73*10000/B62</f>
        <v>-0.003403930740873491</v>
      </c>
      <c r="C113">
        <f>C73*10000/C62</f>
        <v>0.005036271334334768</v>
      </c>
      <c r="D113">
        <f>D73*10000/D62</f>
        <v>-0.00017685656385216315</v>
      </c>
      <c r="E113">
        <f>E73*10000/E62</f>
        <v>-0.007368519486125896</v>
      </c>
      <c r="F113">
        <f>F73*10000/F62</f>
        <v>0.0019754229554981425</v>
      </c>
      <c r="G113">
        <f>AVERAGE(C113:E113)</f>
        <v>-0.0008363682385477637</v>
      </c>
      <c r="H113">
        <f>STDEV(C113:E113)</f>
        <v>0.006228637536543697</v>
      </c>
      <c r="I113">
        <f>(B113*B4+C113*C4+D113*D4+E113*E4+F113*F4)/SUM(B4:F4)</f>
        <v>-0.0008327835740266518</v>
      </c>
    </row>
    <row r="114" spans="1:11" ht="12.75">
      <c r="A114" t="s">
        <v>77</v>
      </c>
      <c r="B114">
        <f>B74*10000/B62</f>
        <v>-0.19760849047687015</v>
      </c>
      <c r="C114">
        <f>C74*10000/C62</f>
        <v>-0.18801979885617653</v>
      </c>
      <c r="D114">
        <f>D74*10000/D62</f>
        <v>-0.1812298260946307</v>
      </c>
      <c r="E114">
        <f>E74*10000/E62</f>
        <v>-0.17299412524913735</v>
      </c>
      <c r="F114">
        <f>F74*10000/F62</f>
        <v>-0.1435085456182511</v>
      </c>
      <c r="G114">
        <f>AVERAGE(C114:E114)</f>
        <v>-0.1807479167333149</v>
      </c>
      <c r="H114">
        <f>STDEV(C114:E114)</f>
        <v>0.00752441986539144</v>
      </c>
      <c r="I114">
        <f>(B114*B4+C114*C4+D114*D4+E114*E4+F114*F4)/SUM(B4:F4)</f>
        <v>-0.17821826393253068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-0.0053655154453291585</v>
      </c>
      <c r="C115">
        <f>C75*10000/C62</f>
        <v>-0.0043726340353994544</v>
      </c>
      <c r="D115">
        <f>D75*10000/D62</f>
        <v>-0.006765035145560894</v>
      </c>
      <c r="E115">
        <f>E75*10000/E62</f>
        <v>-0.003909082895621566</v>
      </c>
      <c r="F115">
        <f>F75*10000/F62</f>
        <v>-0.011107760220524758</v>
      </c>
      <c r="G115">
        <f>AVERAGE(C115:E115)</f>
        <v>-0.005015584025527305</v>
      </c>
      <c r="H115">
        <f>STDEV(C115:E115)</f>
        <v>0.0015326951199887832</v>
      </c>
      <c r="I115">
        <f>(B115*B4+C115*C4+D115*D4+E115*E4+F115*F4)/SUM(B4:F4)</f>
        <v>-0.005878991821514351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70.32598884740631</v>
      </c>
      <c r="C122">
        <f>C82*10000/C62</f>
        <v>57.75550448480983</v>
      </c>
      <c r="D122">
        <f>D82*10000/D62</f>
        <v>15.724495681156501</v>
      </c>
      <c r="E122">
        <f>E82*10000/E62</f>
        <v>-43.637164921506304</v>
      </c>
      <c r="F122">
        <f>F82*10000/F62</f>
        <v>-133.33314812264672</v>
      </c>
      <c r="G122">
        <f>AVERAGE(C122:E122)</f>
        <v>9.947611748153342</v>
      </c>
      <c r="H122">
        <f>STDEV(C122:E122)</f>
        <v>50.942591643105196</v>
      </c>
      <c r="I122">
        <f>(B122*B4+C122*C4+D122*D4+E122*E4+F122*F4)/SUM(B4:F4)</f>
        <v>-0.4361841733183158</v>
      </c>
    </row>
    <row r="123" spans="1:9" ht="12.75">
      <c r="A123" t="s">
        <v>81</v>
      </c>
      <c r="B123">
        <f>B83*10000/B62</f>
        <v>-2.7439303305235003</v>
      </c>
      <c r="C123">
        <f>C83*10000/C62</f>
        <v>-3.7429083991326495</v>
      </c>
      <c r="D123">
        <f>D83*10000/D62</f>
        <v>-2.2727343592506433</v>
      </c>
      <c r="E123">
        <f>E83*10000/E62</f>
        <v>-2.378846330012691</v>
      </c>
      <c r="F123">
        <f>F83*10000/F62</f>
        <v>8.304768700247255</v>
      </c>
      <c r="G123">
        <f>AVERAGE(C123:E123)</f>
        <v>-2.798163029465328</v>
      </c>
      <c r="H123">
        <f>STDEV(C123:E123)</f>
        <v>0.8198919427068617</v>
      </c>
      <c r="I123">
        <f>(B123*B4+C123*C4+D123*D4+E123*E4+F123*F4)/SUM(B4:F4)</f>
        <v>-1.308712060992608</v>
      </c>
    </row>
    <row r="124" spans="1:9" ht="12.75">
      <c r="A124" t="s">
        <v>82</v>
      </c>
      <c r="B124">
        <f>B84*10000/B62</f>
        <v>-4.508823254802429</v>
      </c>
      <c r="C124">
        <f>C84*10000/C62</f>
        <v>-3.19234759428909</v>
      </c>
      <c r="D124">
        <f>D84*10000/D62</f>
        <v>-3.5111294590533686</v>
      </c>
      <c r="E124">
        <f>E84*10000/E62</f>
        <v>-5.435226397932851</v>
      </c>
      <c r="F124">
        <f>F84*10000/F62</f>
        <v>-2.4968205162716814</v>
      </c>
      <c r="G124">
        <f>AVERAGE(C124:E124)</f>
        <v>-4.046234483758437</v>
      </c>
      <c r="H124">
        <f>STDEV(C124:E124)</f>
        <v>1.213416405261227</v>
      </c>
      <c r="I124">
        <f>(B124*B4+C124*C4+D124*D4+E124*E4+F124*F4)/SUM(B4:F4)</f>
        <v>-3.906478678533782</v>
      </c>
    </row>
    <row r="125" spans="1:9" ht="12.75">
      <c r="A125" t="s">
        <v>83</v>
      </c>
      <c r="B125">
        <f>B85*10000/B62</f>
        <v>0.16311147012945662</v>
      </c>
      <c r="C125">
        <f>C85*10000/C62</f>
        <v>-0.292042828537584</v>
      </c>
      <c r="D125">
        <f>D85*10000/D62</f>
        <v>0.1748474386690483</v>
      </c>
      <c r="E125">
        <f>E85*10000/E62</f>
        <v>0.5049570198584923</v>
      </c>
      <c r="F125">
        <f>F85*10000/F62</f>
        <v>-0.4102256089540375</v>
      </c>
      <c r="G125">
        <f>AVERAGE(C125:E125)</f>
        <v>0.12925387666331886</v>
      </c>
      <c r="H125">
        <f>STDEV(C125:E125)</f>
        <v>0.40045133194699184</v>
      </c>
      <c r="I125">
        <f>(B125*B4+C125*C4+D125*D4+E125*E4+F125*F4)/SUM(B4:F4)</f>
        <v>0.0621549329991316</v>
      </c>
    </row>
    <row r="126" spans="1:9" ht="12.75">
      <c r="A126" t="s">
        <v>84</v>
      </c>
      <c r="B126">
        <f>B86*10000/B62</f>
        <v>0.8173468839933806</v>
      </c>
      <c r="C126">
        <f>C86*10000/C62</f>
        <v>1.2261813743668106</v>
      </c>
      <c r="D126">
        <f>D86*10000/D62</f>
        <v>0.9586974413914183</v>
      </c>
      <c r="E126">
        <f>E86*10000/E62</f>
        <v>0.7861058236680047</v>
      </c>
      <c r="F126">
        <f>F86*10000/F62</f>
        <v>1.8680347686775256</v>
      </c>
      <c r="G126">
        <f>AVERAGE(C126:E126)</f>
        <v>0.9903282131420778</v>
      </c>
      <c r="H126">
        <f>STDEV(C126:E126)</f>
        <v>0.22173633412652854</v>
      </c>
      <c r="I126">
        <f>(B126*B4+C126*C4+D126*D4+E126*E4+F126*F4)/SUM(B4:F4)</f>
        <v>1.082428228799381</v>
      </c>
    </row>
    <row r="127" spans="1:9" ht="12.75">
      <c r="A127" t="s">
        <v>85</v>
      </c>
      <c r="B127">
        <f>B87*10000/B62</f>
        <v>0.09722785616389516</v>
      </c>
      <c r="C127">
        <f>C87*10000/C62</f>
        <v>0.10849159647373227</v>
      </c>
      <c r="D127">
        <f>D87*10000/D62</f>
        <v>0.24077187596528163</v>
      </c>
      <c r="E127">
        <f>E87*10000/E62</f>
        <v>-0.17841958777534792</v>
      </c>
      <c r="F127">
        <f>F87*10000/F62</f>
        <v>0.4833379516240237</v>
      </c>
      <c r="G127">
        <f>AVERAGE(C127:E127)</f>
        <v>0.05694796155455533</v>
      </c>
      <c r="H127">
        <f>STDEV(C127:E127)</f>
        <v>0.21429636148045988</v>
      </c>
      <c r="I127">
        <f>(B127*B4+C127*C4+D127*D4+E127*E4+F127*F4)/SUM(B4:F4)</f>
        <v>0.1196545874619886</v>
      </c>
    </row>
    <row r="128" spans="1:9" ht="12.75">
      <c r="A128" t="s">
        <v>86</v>
      </c>
      <c r="B128">
        <f>B88*10000/B62</f>
        <v>-0.4323294537534942</v>
      </c>
      <c r="C128">
        <f>C88*10000/C62</f>
        <v>0.011164809983638939</v>
      </c>
      <c r="D128">
        <f>D88*10000/D62</f>
        <v>-0.1393024707906093</v>
      </c>
      <c r="E128">
        <f>E88*10000/E62</f>
        <v>-0.06981794398864645</v>
      </c>
      <c r="F128">
        <f>F88*10000/F62</f>
        <v>-0.16875321212716693</v>
      </c>
      <c r="G128">
        <f>AVERAGE(C128:E128)</f>
        <v>-0.06598520159853893</v>
      </c>
      <c r="H128">
        <f>STDEV(C128:E128)</f>
        <v>0.07530682626144068</v>
      </c>
      <c r="I128">
        <f>(B128*B4+C128*C4+D128*D4+E128*E4+F128*F4)/SUM(B4:F4)</f>
        <v>-0.13270492903940934</v>
      </c>
    </row>
    <row r="129" spans="1:9" ht="12.75">
      <c r="A129" t="s">
        <v>87</v>
      </c>
      <c r="B129">
        <f>B89*10000/B62</f>
        <v>0.07326837105457189</v>
      </c>
      <c r="C129">
        <f>C89*10000/C62</f>
        <v>0.06900953934775103</v>
      </c>
      <c r="D129">
        <f>D89*10000/D62</f>
        <v>0.0859169985976177</v>
      </c>
      <c r="E129">
        <f>E89*10000/E62</f>
        <v>0.14045231217635085</v>
      </c>
      <c r="F129">
        <f>F89*10000/F62</f>
        <v>-0.07445939203356552</v>
      </c>
      <c r="G129">
        <f>AVERAGE(C129:E129)</f>
        <v>0.09845961670723986</v>
      </c>
      <c r="H129">
        <f>STDEV(C129:E129)</f>
        <v>0.03733638170930057</v>
      </c>
      <c r="I129">
        <f>(B129*B4+C129*C4+D129*D4+E129*E4+F129*F4)/SUM(B4:F4)</f>
        <v>0.07173992556482804</v>
      </c>
    </row>
    <row r="130" spans="1:9" ht="12.75">
      <c r="A130" t="s">
        <v>88</v>
      </c>
      <c r="B130">
        <f>B90*10000/B62</f>
        <v>0.09343584305595094</v>
      </c>
      <c r="C130">
        <f>C90*10000/C62</f>
        <v>0.144093040954486</v>
      </c>
      <c r="D130">
        <f>D90*10000/D62</f>
        <v>0.11114787485945093</v>
      </c>
      <c r="E130">
        <f>E90*10000/E62</f>
        <v>0.04065313907091871</v>
      </c>
      <c r="F130">
        <f>F90*10000/F62</f>
        <v>0.3183900020709765</v>
      </c>
      <c r="G130">
        <f>AVERAGE(C130:E130)</f>
        <v>0.09863135162828522</v>
      </c>
      <c r="H130">
        <f>STDEV(C130:E130)</f>
        <v>0.05284364522596584</v>
      </c>
      <c r="I130">
        <f>(B130*B4+C130*C4+D130*D4+E130*E4+F130*F4)/SUM(B4:F4)</f>
        <v>0.12720436162857332</v>
      </c>
    </row>
    <row r="131" spans="1:9" ht="12.75">
      <c r="A131" t="s">
        <v>89</v>
      </c>
      <c r="B131">
        <f>B91*10000/B62</f>
        <v>0.01869656315525882</v>
      </c>
      <c r="C131">
        <f>C91*10000/C62</f>
        <v>0.04692057818035164</v>
      </c>
      <c r="D131">
        <f>D91*10000/D62</f>
        <v>0.023501367250851134</v>
      </c>
      <c r="E131">
        <f>E91*10000/E62</f>
        <v>0.019529953328614586</v>
      </c>
      <c r="F131">
        <f>F91*10000/F62</f>
        <v>0.009649788614156577</v>
      </c>
      <c r="G131">
        <f>AVERAGE(C131:E131)</f>
        <v>0.029983966253272456</v>
      </c>
      <c r="H131">
        <f>STDEV(C131:E131)</f>
        <v>0.01480133946005544</v>
      </c>
      <c r="I131">
        <f>(B131*B4+C131*C4+D131*D4+E131*E4+F131*F4)/SUM(B4:F4)</f>
        <v>0.02563779282878701</v>
      </c>
    </row>
    <row r="132" spans="1:9" ht="12.75">
      <c r="A132" t="s">
        <v>90</v>
      </c>
      <c r="B132">
        <f>B92*10000/B62</f>
        <v>0.002734249854590249</v>
      </c>
      <c r="C132">
        <f>C92*10000/C62</f>
        <v>0.03101504055171361</v>
      </c>
      <c r="D132">
        <f>D92*10000/D62</f>
        <v>0.02002884425454436</v>
      </c>
      <c r="E132">
        <f>E92*10000/E62</f>
        <v>0.02383766953315903</v>
      </c>
      <c r="F132">
        <f>F92*10000/F62</f>
        <v>0.017132547274304</v>
      </c>
      <c r="G132">
        <f>AVERAGE(C132:E132)</f>
        <v>0.024960518113139</v>
      </c>
      <c r="H132">
        <f>STDEV(C132:E132)</f>
        <v>0.005578505083815566</v>
      </c>
      <c r="I132">
        <f>(B132*B4+C132*C4+D132*D4+E132*E4+F132*F4)/SUM(B4:F4)</f>
        <v>0.020700082348684794</v>
      </c>
    </row>
    <row r="133" spans="1:9" ht="12.75">
      <c r="A133" t="s">
        <v>91</v>
      </c>
      <c r="B133">
        <f>B93*10000/B62</f>
        <v>0.09556454351968695</v>
      </c>
      <c r="C133">
        <f>C93*10000/C62</f>
        <v>0.09400398392768483</v>
      </c>
      <c r="D133">
        <f>D93*10000/D62</f>
        <v>0.09604593844009213</v>
      </c>
      <c r="E133">
        <f>E93*10000/E62</f>
        <v>0.08720622406183814</v>
      </c>
      <c r="F133">
        <f>F93*10000/F62</f>
        <v>0.04485339773920768</v>
      </c>
      <c r="G133">
        <f>AVERAGE(C133:E133)</f>
        <v>0.09241871547653836</v>
      </c>
      <c r="H133">
        <f>STDEV(C133:E133)</f>
        <v>0.004628168603122424</v>
      </c>
      <c r="I133">
        <f>(B133*B4+C133*C4+D133*D4+E133*E4+F133*F4)/SUM(B4:F4)</f>
        <v>0.08652597195870027</v>
      </c>
    </row>
    <row r="134" spans="1:9" ht="12.75">
      <c r="A134" t="s">
        <v>92</v>
      </c>
      <c r="B134">
        <f>B94*10000/B62</f>
        <v>-0.00638711301528098</v>
      </c>
      <c r="C134">
        <f>C94*10000/C62</f>
        <v>0.010425146810110433</v>
      </c>
      <c r="D134">
        <f>D94*10000/D62</f>
        <v>0.010173052141936817</v>
      </c>
      <c r="E134">
        <f>E94*10000/E62</f>
        <v>0.010900102133957923</v>
      </c>
      <c r="F134">
        <f>F94*10000/F62</f>
        <v>-0.00042596940081655486</v>
      </c>
      <c r="G134">
        <f>AVERAGE(C134:E134)</f>
        <v>0.010499433695335058</v>
      </c>
      <c r="H134">
        <f>STDEV(C134:E134)</f>
        <v>0.0003691738461914107</v>
      </c>
      <c r="I134">
        <f>(B134*B4+C134*C4+D134*D4+E134*E4+F134*F4)/SUM(B4:F4)</f>
        <v>0.006597789122557781</v>
      </c>
    </row>
    <row r="135" spans="1:9" ht="12.75">
      <c r="A135" t="s">
        <v>93</v>
      </c>
      <c r="B135">
        <f>B95*10000/B62</f>
        <v>0.0011749560466636662</v>
      </c>
      <c r="C135">
        <f>C95*10000/C62</f>
        <v>-0.0028892741146673766</v>
      </c>
      <c r="D135">
        <f>D95*10000/D62</f>
        <v>-0.0003971655001340834</v>
      </c>
      <c r="E135">
        <f>E95*10000/E62</f>
        <v>0.004414060135903725</v>
      </c>
      <c r="F135">
        <f>F95*10000/F62</f>
        <v>-0.0031815360900000786</v>
      </c>
      <c r="G135">
        <f>AVERAGE(C135:E135)</f>
        <v>0.00037587350703408826</v>
      </c>
      <c r="H135">
        <f>STDEV(C135:E135)</f>
        <v>0.0037125280839131578</v>
      </c>
      <c r="I135">
        <f>(B135*B4+C135*C4+D135*D4+E135*E4+F135*F4)/SUM(B4:F4)</f>
        <v>1.6879183576623933E-05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2004-02-25T14:01:08Z</cp:lastPrinted>
  <dcterms:created xsi:type="dcterms:W3CDTF">2004-02-25T14:00:33Z</dcterms:created>
  <dcterms:modified xsi:type="dcterms:W3CDTF">2004-07-07T14:24:19Z</dcterms:modified>
  <cp:category/>
  <cp:version/>
  <cp:contentType/>
  <cp:contentStatus/>
</cp:coreProperties>
</file>