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<sst xmlns="http://schemas.openxmlformats.org/spreadsheetml/2006/main" count="202" uniqueCount="97">
  <si>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25/02/2004       13:06:36</t>
  </si>
  <si>
    <t>LISSNER</t>
  </si>
  <si>
    <t>HCMQAP189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</si>
  <si>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</si>
  <si>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</si>
  <si>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</si>
  <si>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</si>
  <si>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</si>
  <si>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</si>
  <si>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</si>
  <si>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</si>
  <si>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</si>
  <si>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</si>
  <si>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</si>
  <si>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</si>
  <si>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</si>
  <si>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</si>
  <si>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</si>
  <si>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</si>
  <si>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</si>
  <si>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</si>
  <si>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</si>
  <si>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</si>
  <si>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</si>
  <si>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</si>
  <si>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</si>
  <si>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</si>
  <si>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</si>
  <si>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</si>
  <si>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</si>
  <si>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</si>
  <si>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</si>
  <si>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</si>
  <si>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</si>
  <si>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</si>
  <si>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a7*!</t>
  </si>
  <si>
    <t>a8</t>
  </si>
  <si>
    <t>a9</t>
  </si>
  <si>
    <t>a10!</t>
  </si>
  <si>
    <t>a11</t>
  </si>
  <si>
    <t>a12</t>
  </si>
  <si>
    <t>a13*!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</si>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</sst>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887533"/>
        <c:axId val="43987798"/>
      </c:lineChart>
      <c:catAx>
        <c:axId val="48875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3987798"/>
        <c:crosses val="autoZero"/>
        <c:auto val="1"/>
        <c:lblOffset val="100"/>
        <c:noMultiLvlLbl val="0"/>
      </c:catAx>
      <c:valAx>
        <c:axId val="4398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8875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44</xdr:row>
      <xdr:rowOff>0</xdr:rowOff>
    </xdr:from>
    <xdr:to>
      <xdr:col>6</xdr:col>
      <xdr:colOff>371475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352425" y="6791325"/>
        <a:ext cx="5086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42" sqref="D42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-0.00376</v>
      </c>
      <c r="D4" s="13">
        <v>-0.003757</v>
      </c>
      <c r="E4" s="13">
        <v>-0.00376</v>
      </c>
      <c r="F4" s="24">
        <v>-0.002084</v>
      </c>
      <c r="G4" s="34">
        <v>-0.011715</v>
      </c>
    </row>
    <row r="5" spans="1:7" ht="12.75" thickBot="1">
      <c r="A5" s="44" t="s">
        <v>13</v>
      </c>
      <c r="B5" s="45">
        <v>4.409132</v>
      </c>
      <c r="C5" s="46">
        <v>1.381382</v>
      </c>
      <c r="D5" s="46">
        <v>-0.673622</v>
      </c>
      <c r="E5" s="46">
        <v>-1.272617</v>
      </c>
      <c r="F5" s="47">
        <v>-3.77349</v>
      </c>
      <c r="G5" s="48">
        <v>5.825878</v>
      </c>
    </row>
    <row r="6" spans="1:7" ht="12.75" thickTop="1">
      <c r="A6" s="6" t="s">
        <v>14</v>
      </c>
      <c r="B6" s="39">
        <v>29.00833</v>
      </c>
      <c r="C6" s="40">
        <v>-192.1891</v>
      </c>
      <c r="D6" s="40">
        <v>66.02883</v>
      </c>
      <c r="E6" s="40">
        <v>-30.70463</v>
      </c>
      <c r="F6" s="41">
        <v>251.6651</v>
      </c>
      <c r="G6" s="42">
        <v>0.0004579169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0.4844999</v>
      </c>
      <c r="C8" s="14">
        <v>-1.914728</v>
      </c>
      <c r="D8" s="14">
        <v>-1.9673</v>
      </c>
      <c r="E8" s="14">
        <v>-2.804895</v>
      </c>
      <c r="F8" s="25">
        <v>-3.053402</v>
      </c>
      <c r="G8" s="35">
        <v>-1.946352</v>
      </c>
    </row>
    <row r="9" spans="1:7" ht="12">
      <c r="A9" s="20" t="s">
        <v>17</v>
      </c>
      <c r="B9" s="29">
        <v>-0.9455358</v>
      </c>
      <c r="C9" s="14">
        <v>-0.4196091</v>
      </c>
      <c r="D9" s="14">
        <v>-0.2252488</v>
      </c>
      <c r="E9" s="14">
        <v>-0.4532396</v>
      </c>
      <c r="F9" s="25">
        <v>-0.3863873</v>
      </c>
      <c r="G9" s="35">
        <v>-0.4526343</v>
      </c>
    </row>
    <row r="10" spans="1:7" ht="12">
      <c r="A10" s="20" t="s">
        <v>18</v>
      </c>
      <c r="B10" s="29">
        <v>-0.1419175</v>
      </c>
      <c r="C10" s="14">
        <v>0.2818451</v>
      </c>
      <c r="D10" s="14">
        <v>0.5881213</v>
      </c>
      <c r="E10" s="14">
        <v>0.5106466</v>
      </c>
      <c r="F10" s="25">
        <v>1.518012</v>
      </c>
      <c r="G10" s="35">
        <v>0.5141552</v>
      </c>
    </row>
    <row r="11" spans="1:7" ht="12">
      <c r="A11" s="21" t="s">
        <v>19</v>
      </c>
      <c r="B11" s="31">
        <v>3.847225</v>
      </c>
      <c r="C11" s="16">
        <v>3.547219</v>
      </c>
      <c r="D11" s="16">
        <v>4.130854</v>
      </c>
      <c r="E11" s="16">
        <v>3.316498</v>
      </c>
      <c r="F11" s="27">
        <v>14.00184</v>
      </c>
      <c r="G11" s="37">
        <v>5.070059</v>
      </c>
    </row>
    <row r="12" spans="1:7" ht="12">
      <c r="A12" s="20" t="s">
        <v>20</v>
      </c>
      <c r="B12" s="29">
        <v>-0.0103763</v>
      </c>
      <c r="C12" s="14">
        <v>-0.1567017</v>
      </c>
      <c r="D12" s="14">
        <v>0.01147735</v>
      </c>
      <c r="E12" s="14">
        <v>-0.01552332</v>
      </c>
      <c r="F12" s="25">
        <v>-0.4551209</v>
      </c>
      <c r="G12" s="35">
        <v>-0.1009086</v>
      </c>
    </row>
    <row r="13" spans="1:7" ht="12">
      <c r="A13" s="20" t="s">
        <v>21</v>
      </c>
      <c r="B13" s="29">
        <v>-0.00586219</v>
      </c>
      <c r="C13" s="14">
        <v>0.05285325</v>
      </c>
      <c r="D13" s="14">
        <v>0.2354798</v>
      </c>
      <c r="E13" s="14">
        <v>0.1401264</v>
      </c>
      <c r="F13" s="25">
        <v>-0.1190021</v>
      </c>
      <c r="G13" s="35">
        <v>0.08636053</v>
      </c>
    </row>
    <row r="14" spans="1:7" ht="12">
      <c r="A14" s="20" t="s">
        <v>22</v>
      </c>
      <c r="B14" s="29">
        <v>0.06101157</v>
      </c>
      <c r="C14" s="14">
        <v>0.1015281</v>
      </c>
      <c r="D14" s="14">
        <v>0.01890589</v>
      </c>
      <c r="E14" s="14">
        <v>0.06501835</v>
      </c>
      <c r="F14" s="25">
        <v>-0.07817318</v>
      </c>
      <c r="G14" s="35">
        <v>0.04303455</v>
      </c>
    </row>
    <row r="15" spans="1:7" ht="12">
      <c r="A15" s="21" t="s">
        <v>23</v>
      </c>
      <c r="B15" s="31">
        <v>-0.3011148</v>
      </c>
      <c r="C15" s="16">
        <v>0.02036648</v>
      </c>
      <c r="D15" s="16">
        <v>0.0554102</v>
      </c>
      <c r="E15" s="16">
        <v>0.004242673</v>
      </c>
      <c r="F15" s="27">
        <v>-0.3591119</v>
      </c>
      <c r="G15" s="37">
        <v>-0.07223061</v>
      </c>
    </row>
    <row r="16" spans="1:7" ht="12">
      <c r="A16" s="20" t="s">
        <v>24</v>
      </c>
      <c r="B16" s="29">
        <v>-0.05416171</v>
      </c>
      <c r="C16" s="14">
        <v>-0.005863809</v>
      </c>
      <c r="D16" s="14">
        <v>-0.001207931</v>
      </c>
      <c r="E16" s="14">
        <v>0.01434307</v>
      </c>
      <c r="F16" s="25">
        <v>-0.03572509</v>
      </c>
      <c r="G16" s="35">
        <v>-0.01085297</v>
      </c>
    </row>
    <row r="17" spans="1:7" ht="12">
      <c r="A17" s="20" t="s">
        <v>25</v>
      </c>
      <c r="B17" s="29">
        <v>-0.01197676</v>
      </c>
      <c r="C17" s="14">
        <v>-0.03437497</v>
      </c>
      <c r="D17" s="14">
        <v>-0.02739543</v>
      </c>
      <c r="E17" s="14">
        <v>-0.02288009</v>
      </c>
      <c r="F17" s="25">
        <v>-0.03796633</v>
      </c>
      <c r="G17" s="35">
        <v>-0.02716759</v>
      </c>
    </row>
    <row r="18" spans="1:7" ht="12">
      <c r="A18" s="20" t="s">
        <v>26</v>
      </c>
      <c r="B18" s="29">
        <v>0.02115064</v>
      </c>
      <c r="C18" s="14">
        <v>0.06827401</v>
      </c>
      <c r="D18" s="14">
        <v>0.004222056</v>
      </c>
      <c r="E18" s="14">
        <v>0.02339805</v>
      </c>
      <c r="F18" s="25">
        <v>-0.04464048</v>
      </c>
      <c r="G18" s="35">
        <v>0.02018475</v>
      </c>
    </row>
    <row r="19" spans="1:7" ht="12">
      <c r="A19" s="21" t="s">
        <v>27</v>
      </c>
      <c r="B19" s="31">
        <v>-0.1943822</v>
      </c>
      <c r="C19" s="16">
        <v>-0.1865151</v>
      </c>
      <c r="D19" s="16">
        <v>-0.1992754</v>
      </c>
      <c r="E19" s="16">
        <v>-0.1834297</v>
      </c>
      <c r="F19" s="27">
        <v>-0.1348889</v>
      </c>
      <c r="G19" s="37">
        <v>-0.1830931</v>
      </c>
    </row>
    <row r="20" spans="1:7" ht="12.75" thickBot="1">
      <c r="A20" s="44" t="s">
        <v>28</v>
      </c>
      <c r="B20" s="45">
        <v>-0.006513494</v>
      </c>
      <c r="C20" s="46">
        <v>-0.002457249</v>
      </c>
      <c r="D20" s="46">
        <v>-0.000936677</v>
      </c>
      <c r="E20" s="46">
        <v>-1.85831E-05</v>
      </c>
      <c r="F20" s="47">
        <v>0.001784084</v>
      </c>
      <c r="G20" s="48">
        <v>-0.001525725</v>
      </c>
    </row>
    <row r="21" spans="1:7" ht="12.75" thickTop="1">
      <c r="A21" s="6" t="s">
        <v>29</v>
      </c>
      <c r="B21" s="39">
        <v>-109.6261</v>
      </c>
      <c r="C21" s="40">
        <v>-20.32292</v>
      </c>
      <c r="D21" s="40">
        <v>-24.51148</v>
      </c>
      <c r="E21" s="40">
        <v>76.67918</v>
      </c>
      <c r="F21" s="41">
        <v>61.41802</v>
      </c>
      <c r="G21" s="43">
        <v>-0.0004316033</v>
      </c>
    </row>
    <row r="22" spans="1:7" ht="12">
      <c r="A22" s="20" t="s">
        <v>30</v>
      </c>
      <c r="B22" s="29">
        <v>88.18492</v>
      </c>
      <c r="C22" s="14">
        <v>27.62771</v>
      </c>
      <c r="D22" s="14">
        <v>-13.47244</v>
      </c>
      <c r="E22" s="14">
        <v>-25.4524</v>
      </c>
      <c r="F22" s="25">
        <v>-75.47123</v>
      </c>
      <c r="G22" s="36">
        <v>0</v>
      </c>
    </row>
    <row r="23" spans="1:7" ht="12">
      <c r="A23" s="20" t="s">
        <v>31</v>
      </c>
      <c r="B23" s="29">
        <v>1.957417</v>
      </c>
      <c r="C23" s="14">
        <v>2.707008</v>
      </c>
      <c r="D23" s="14">
        <v>1.689486</v>
      </c>
      <c r="E23" s="14">
        <v>1.989634</v>
      </c>
      <c r="F23" s="25">
        <v>9.759895</v>
      </c>
      <c r="G23" s="35">
        <v>3.121963</v>
      </c>
    </row>
    <row r="24" spans="1:7" ht="12">
      <c r="A24" s="20" t="s">
        <v>32</v>
      </c>
      <c r="B24" s="29">
        <v>0.1734529</v>
      </c>
      <c r="C24" s="14">
        <v>-0.03419385</v>
      </c>
      <c r="D24" s="14">
        <v>0.1021902</v>
      </c>
      <c r="E24" s="14">
        <v>-1.935775</v>
      </c>
      <c r="F24" s="25">
        <v>0.2330801</v>
      </c>
      <c r="G24" s="35">
        <v>-0.3934171</v>
      </c>
    </row>
    <row r="25" spans="1:7" ht="12">
      <c r="A25" s="20" t="s">
        <v>33</v>
      </c>
      <c r="B25" s="29">
        <v>0.191013</v>
      </c>
      <c r="C25" s="14">
        <v>0.3589945</v>
      </c>
      <c r="D25" s="14">
        <v>-0.1144817</v>
      </c>
      <c r="E25" s="14">
        <v>-0.02318696</v>
      </c>
      <c r="F25" s="25">
        <v>-0.9274697</v>
      </c>
      <c r="G25" s="35">
        <v>-0.04278453</v>
      </c>
    </row>
    <row r="26" spans="1:7" ht="12">
      <c r="A26" s="21" t="s">
        <v>34</v>
      </c>
      <c r="B26" s="31">
        <v>0.8502332</v>
      </c>
      <c r="C26" s="16">
        <v>0.3308088</v>
      </c>
      <c r="D26" s="16">
        <v>0.5493346</v>
      </c>
      <c r="E26" s="16">
        <v>0.44035</v>
      </c>
      <c r="F26" s="27">
        <v>1.88629</v>
      </c>
      <c r="G26" s="37">
        <v>0.6924277</v>
      </c>
    </row>
    <row r="27" spans="1:7" ht="12">
      <c r="A27" s="20" t="s">
        <v>35</v>
      </c>
      <c r="B27" s="50">
        <v>0.1981601</v>
      </c>
      <c r="C27" s="51">
        <v>0.2846758</v>
      </c>
      <c r="D27" s="51">
        <v>0.7215361</v>
      </c>
      <c r="E27" s="51">
        <v>0.3726253</v>
      </c>
      <c r="F27" s="52">
        <v>0.4365956</v>
      </c>
      <c r="G27" s="49">
        <v>0.4186554</v>
      </c>
    </row>
    <row r="28" spans="1:7" ht="12">
      <c r="A28" s="20" t="s">
        <v>36</v>
      </c>
      <c r="B28" s="29">
        <v>0.03122258</v>
      </c>
      <c r="C28" s="14">
        <v>0.2722015</v>
      </c>
      <c r="D28" s="14">
        <v>-0.01518105</v>
      </c>
      <c r="E28" s="14">
        <v>-0.2799134</v>
      </c>
      <c r="F28" s="25">
        <v>0.02957601</v>
      </c>
      <c r="G28" s="35">
        <v>0.002951805</v>
      </c>
    </row>
    <row r="29" spans="1:7" ht="12">
      <c r="A29" s="20" t="s">
        <v>37</v>
      </c>
      <c r="B29" s="29">
        <v>0.03254935</v>
      </c>
      <c r="C29" s="14">
        <v>0.03177203</v>
      </c>
      <c r="D29" s="14">
        <v>-0.02295054</v>
      </c>
      <c r="E29" s="14">
        <v>0.06208425</v>
      </c>
      <c r="F29" s="25">
        <v>0.01465415</v>
      </c>
      <c r="G29" s="35">
        <v>0.02373712</v>
      </c>
    </row>
    <row r="30" spans="1:7" ht="12">
      <c r="A30" s="21" t="s">
        <v>38</v>
      </c>
      <c r="B30" s="53">
        <v>0.1094006</v>
      </c>
      <c r="C30" s="54">
        <v>0.1507287</v>
      </c>
      <c r="D30" s="54">
        <v>0.09107816</v>
      </c>
      <c r="E30" s="54">
        <v>0.07178548</v>
      </c>
      <c r="F30" s="55">
        <v>0.2332499</v>
      </c>
      <c r="G30" s="37">
        <v>0.1224071</v>
      </c>
    </row>
    <row r="31" spans="1:7" ht="12">
      <c r="A31" s="20" t="s">
        <v>39</v>
      </c>
      <c r="B31" s="29">
        <v>-0.001208038</v>
      </c>
      <c r="C31" s="14">
        <v>-0.00493772</v>
      </c>
      <c r="D31" s="14">
        <v>0.0463871</v>
      </c>
      <c r="E31" s="14">
        <v>0.04998188</v>
      </c>
      <c r="F31" s="25">
        <v>-0.01983016</v>
      </c>
      <c r="G31" s="35">
        <v>0.01917838</v>
      </c>
    </row>
    <row r="32" spans="1:7" ht="12">
      <c r="A32" s="20" t="s">
        <v>40</v>
      </c>
      <c r="B32" s="29">
        <v>0.01775524</v>
      </c>
      <c r="C32" s="14">
        <v>0.06533068</v>
      </c>
      <c r="D32" s="14">
        <v>0.006652822</v>
      </c>
      <c r="E32" s="14">
        <v>-0.002119172</v>
      </c>
      <c r="F32" s="25">
        <v>0.0006299288</v>
      </c>
      <c r="G32" s="35">
        <v>0.0194672</v>
      </c>
    </row>
    <row r="33" spans="1:7" ht="12">
      <c r="A33" s="20" t="s">
        <v>41</v>
      </c>
      <c r="B33" s="50">
        <v>0.1207394</v>
      </c>
      <c r="C33" s="51">
        <v>0.08742452</v>
      </c>
      <c r="D33" s="51">
        <v>0.1052748</v>
      </c>
      <c r="E33" s="51">
        <v>0.07687522</v>
      </c>
      <c r="F33" s="52">
        <v>0.02176082</v>
      </c>
      <c r="G33" s="49">
        <v>0.08524027</v>
      </c>
    </row>
    <row r="34" spans="1:7" ht="12">
      <c r="A34" s="21" t="s">
        <v>42</v>
      </c>
      <c r="B34" s="31">
        <v>-0.001167265</v>
      </c>
      <c r="C34" s="16">
        <v>0.01279376</v>
      </c>
      <c r="D34" s="16">
        <v>0.01118521</v>
      </c>
      <c r="E34" s="16">
        <v>0.01091922</v>
      </c>
      <c r="F34" s="27">
        <v>-0.01603312</v>
      </c>
      <c r="G34" s="37">
        <v>0.006087013</v>
      </c>
    </row>
    <row r="35" spans="1:7" ht="12.75" thickBot="1">
      <c r="A35" s="22" t="s">
        <v>43</v>
      </c>
      <c r="B35" s="32">
        <v>-0.004150191</v>
      </c>
      <c r="C35" s="17">
        <v>-0.00125912</v>
      </c>
      <c r="D35" s="17">
        <v>-0.003771001</v>
      </c>
      <c r="E35" s="17">
        <v>0.001508549</v>
      </c>
      <c r="F35" s="28">
        <v>-0.001608808</v>
      </c>
      <c r="G35" s="38">
        <v>-0.001662072</v>
      </c>
    </row>
    <row r="36" spans="1:7" ht="12">
      <c r="A36" s="4" t="s">
        <v>44</v>
      </c>
      <c r="B36" s="3">
        <v>19.69605</v>
      </c>
      <c r="C36" s="3">
        <v>19.6991</v>
      </c>
      <c r="D36" s="3">
        <v>19.7113</v>
      </c>
      <c r="E36" s="3">
        <v>19.70825</v>
      </c>
      <c r="F36" s="3">
        <v>19.72656</v>
      </c>
      <c r="G36" s="3"/>
    </row>
    <row r="37" spans="1:6" ht="12">
      <c r="A37" s="4" t="s">
        <v>45</v>
      </c>
      <c r="B37" s="2">
        <v>-0.2258301</v>
      </c>
      <c r="C37" s="2">
        <v>-0.1546224</v>
      </c>
      <c r="D37" s="2">
        <v>-0.1180013</v>
      </c>
      <c r="E37" s="2">
        <v>-0.08900961</v>
      </c>
      <c r="F37" s="2">
        <v>-0.06408692</v>
      </c>
    </row>
    <row r="38" spans="1:7" ht="12">
      <c r="A38" s="4" t="s">
        <v>52</v>
      </c>
      <c r="B38" s="2">
        <v>-4.7667E-05</v>
      </c>
      <c r="C38" s="2">
        <v>0.0003268144</v>
      </c>
      <c r="D38" s="2">
        <v>-0.0001123049</v>
      </c>
      <c r="E38" s="2">
        <v>5.252932E-05</v>
      </c>
      <c r="F38" s="2">
        <v>-0.0004270183</v>
      </c>
      <c r="G38" s="2">
        <v>0.000165394</v>
      </c>
    </row>
    <row r="39" spans="1:7" ht="12.75" thickBot="1">
      <c r="A39" s="4" t="s">
        <v>53</v>
      </c>
      <c r="B39" s="2">
        <v>0.0001867848</v>
      </c>
      <c r="C39" s="2">
        <v>3.364605E-05</v>
      </c>
      <c r="D39" s="2">
        <v>4.151821E-05</v>
      </c>
      <c r="E39" s="2">
        <v>-0.0001302209</v>
      </c>
      <c r="F39" s="2">
        <v>-0.0001076334</v>
      </c>
      <c r="G39" s="2">
        <v>0.0007693079</v>
      </c>
    </row>
    <row r="40" spans="2:5" ht="12.75" thickBot="1">
      <c r="B40" s="7" t="s">
        <v>46</v>
      </c>
      <c r="C40" s="8">
        <v>-0.003759</v>
      </c>
      <c r="D40" s="18" t="s">
        <v>47</v>
      </c>
      <c r="E40" s="9">
        <v>3.11644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</v>
      </c>
      <c r="D4">
        <v>0.003757</v>
      </c>
      <c r="E4">
        <v>0.00376</v>
      </c>
      <c r="F4">
        <v>0.002084</v>
      </c>
      <c r="G4">
        <v>0.011715</v>
      </c>
    </row>
    <row r="5" spans="1:7" ht="12.75">
      <c r="A5" t="s">
        <v>13</v>
      </c>
      <c r="B5">
        <v>4.409132</v>
      </c>
      <c r="C5">
        <v>1.381382</v>
      </c>
      <c r="D5">
        <v>-0.673622</v>
      </c>
      <c r="E5">
        <v>-1.272617</v>
      </c>
      <c r="F5">
        <v>-3.77349</v>
      </c>
      <c r="G5">
        <v>5.825878</v>
      </c>
    </row>
    <row r="6" spans="1:7" ht="12.75">
      <c r="A6" t="s">
        <v>14</v>
      </c>
      <c r="B6" s="56">
        <v>29.00833</v>
      </c>
      <c r="C6" s="56">
        <v>-192.1891</v>
      </c>
      <c r="D6" s="56">
        <v>66.02883</v>
      </c>
      <c r="E6" s="56">
        <v>-30.70463</v>
      </c>
      <c r="F6" s="56">
        <v>251.6651</v>
      </c>
      <c r="G6" s="56">
        <v>0.0004579169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0.4844999</v>
      </c>
      <c r="C8" s="56">
        <v>-1.914728</v>
      </c>
      <c r="D8" s="56">
        <v>-1.9673</v>
      </c>
      <c r="E8" s="56">
        <v>-2.804895</v>
      </c>
      <c r="F8" s="56">
        <v>-3.053402</v>
      </c>
      <c r="G8" s="56">
        <v>-1.946352</v>
      </c>
    </row>
    <row r="9" spans="1:7" ht="12.75">
      <c r="A9" t="s">
        <v>17</v>
      </c>
      <c r="B9" s="56">
        <v>-0.9455358</v>
      </c>
      <c r="C9" s="56">
        <v>-0.4196091</v>
      </c>
      <c r="D9" s="56">
        <v>-0.2252488</v>
      </c>
      <c r="E9" s="56">
        <v>-0.4532396</v>
      </c>
      <c r="F9" s="56">
        <v>-0.3863873</v>
      </c>
      <c r="G9" s="56">
        <v>-0.4526343</v>
      </c>
    </row>
    <row r="10" spans="1:7" ht="12.75">
      <c r="A10" t="s">
        <v>18</v>
      </c>
      <c r="B10" s="56">
        <v>-0.1419175</v>
      </c>
      <c r="C10" s="56">
        <v>0.2818451</v>
      </c>
      <c r="D10" s="56">
        <v>0.5881213</v>
      </c>
      <c r="E10" s="56">
        <v>0.5106466</v>
      </c>
      <c r="F10" s="56">
        <v>1.518012</v>
      </c>
      <c r="G10" s="56">
        <v>0.5141552</v>
      </c>
    </row>
    <row r="11" spans="1:7" ht="12.75">
      <c r="A11" t="s">
        <v>19</v>
      </c>
      <c r="B11" s="56">
        <v>3.847225</v>
      </c>
      <c r="C11" s="56">
        <v>3.547219</v>
      </c>
      <c r="D11" s="56">
        <v>4.130854</v>
      </c>
      <c r="E11" s="56">
        <v>3.316498</v>
      </c>
      <c r="F11" s="56">
        <v>14.00184</v>
      </c>
      <c r="G11" s="56">
        <v>5.070059</v>
      </c>
    </row>
    <row r="12" spans="1:7" ht="12.75">
      <c r="A12" t="s">
        <v>20</v>
      </c>
      <c r="B12" s="56">
        <v>-0.0103763</v>
      </c>
      <c r="C12" s="56">
        <v>-0.1567017</v>
      </c>
      <c r="D12" s="56">
        <v>0.01147735</v>
      </c>
      <c r="E12" s="56">
        <v>-0.01552332</v>
      </c>
      <c r="F12" s="56">
        <v>-0.4551209</v>
      </c>
      <c r="G12" s="56">
        <v>-0.1009086</v>
      </c>
    </row>
    <row r="13" spans="1:7" ht="12.75">
      <c r="A13" t="s">
        <v>21</v>
      </c>
      <c r="B13" s="56">
        <v>-0.00586219</v>
      </c>
      <c r="C13" s="56">
        <v>0.05285325</v>
      </c>
      <c r="D13" s="56">
        <v>0.2354798</v>
      </c>
      <c r="E13" s="56">
        <v>0.1401264</v>
      </c>
      <c r="F13" s="56">
        <v>-0.1190021</v>
      </c>
      <c r="G13" s="56">
        <v>0.08636053</v>
      </c>
    </row>
    <row r="14" spans="1:7" ht="12.75">
      <c r="A14" t="s">
        <v>22</v>
      </c>
      <c r="B14" s="56">
        <v>0.06101157</v>
      </c>
      <c r="C14" s="56">
        <v>0.1015281</v>
      </c>
      <c r="D14" s="56">
        <v>0.01890589</v>
      </c>
      <c r="E14" s="56">
        <v>0.06501835</v>
      </c>
      <c r="F14" s="56">
        <v>-0.07817318</v>
      </c>
      <c r="G14" s="56">
        <v>0.04303455</v>
      </c>
    </row>
    <row r="15" spans="1:7" ht="12.75">
      <c r="A15" t="s">
        <v>23</v>
      </c>
      <c r="B15" s="56">
        <v>-0.3011148</v>
      </c>
      <c r="C15" s="56">
        <v>0.02036648</v>
      </c>
      <c r="D15" s="56">
        <v>0.0554102</v>
      </c>
      <c r="E15" s="56">
        <v>0.004242673</v>
      </c>
      <c r="F15" s="56">
        <v>-0.3591119</v>
      </c>
      <c r="G15" s="56">
        <v>-0.07223061</v>
      </c>
    </row>
    <row r="16" spans="1:7" ht="12.75">
      <c r="A16" t="s">
        <v>24</v>
      </c>
      <c r="B16" s="56">
        <v>-0.05416171</v>
      </c>
      <c r="C16" s="56">
        <v>-0.005863809</v>
      </c>
      <c r="D16" s="56">
        <v>-0.001207931</v>
      </c>
      <c r="E16" s="56">
        <v>0.01434307</v>
      </c>
      <c r="F16" s="56">
        <v>-0.03572509</v>
      </c>
      <c r="G16" s="56">
        <v>-0.01085297</v>
      </c>
    </row>
    <row r="17" spans="1:7" ht="12.75">
      <c r="A17" t="s">
        <v>25</v>
      </c>
      <c r="B17" s="56">
        <v>-0.01197676</v>
      </c>
      <c r="C17" s="56">
        <v>-0.03437497</v>
      </c>
      <c r="D17" s="56">
        <v>-0.02739543</v>
      </c>
      <c r="E17" s="56">
        <v>-0.02288009</v>
      </c>
      <c r="F17" s="56">
        <v>-0.03796633</v>
      </c>
      <c r="G17" s="56">
        <v>-0.02716759</v>
      </c>
    </row>
    <row r="18" spans="1:7" ht="12.75">
      <c r="A18" t="s">
        <v>26</v>
      </c>
      <c r="B18" s="56">
        <v>0.02115064</v>
      </c>
      <c r="C18" s="56">
        <v>0.06827401</v>
      </c>
      <c r="D18" s="56">
        <v>0.004222056</v>
      </c>
      <c r="E18" s="56">
        <v>0.02339805</v>
      </c>
      <c r="F18" s="56">
        <v>-0.04464048</v>
      </c>
      <c r="G18" s="56">
        <v>0.02018475</v>
      </c>
    </row>
    <row r="19" spans="1:7" ht="12.75">
      <c r="A19" t="s">
        <v>27</v>
      </c>
      <c r="B19" s="56">
        <v>-0.1943822</v>
      </c>
      <c r="C19" s="56">
        <v>-0.1865151</v>
      </c>
      <c r="D19" s="56">
        <v>-0.1992754</v>
      </c>
      <c r="E19" s="56">
        <v>-0.1834297</v>
      </c>
      <c r="F19" s="56">
        <v>-0.1348889</v>
      </c>
      <c r="G19" s="56">
        <v>-0.1830931</v>
      </c>
    </row>
    <row r="20" spans="1:7" ht="12.75">
      <c r="A20" t="s">
        <v>28</v>
      </c>
      <c r="B20" s="56">
        <v>-0.006513494</v>
      </c>
      <c r="C20" s="56">
        <v>-0.002457249</v>
      </c>
      <c r="D20" s="56">
        <v>-0.000936677</v>
      </c>
      <c r="E20" s="56">
        <v>-1.85831E-05</v>
      </c>
      <c r="F20" s="56">
        <v>0.001784084</v>
      </c>
      <c r="G20" s="56">
        <v>-0.001525725</v>
      </c>
    </row>
    <row r="21" spans="1:7" ht="12.75">
      <c r="A21" t="s">
        <v>29</v>
      </c>
      <c r="B21" s="56">
        <v>-109.6261</v>
      </c>
      <c r="C21" s="56">
        <v>-20.32292</v>
      </c>
      <c r="D21" s="56">
        <v>-24.51148</v>
      </c>
      <c r="E21" s="56">
        <v>76.67918</v>
      </c>
      <c r="F21" s="56">
        <v>61.41802</v>
      </c>
      <c r="G21" s="56">
        <v>-0.0004316033</v>
      </c>
    </row>
    <row r="22" spans="1:7" ht="12.75">
      <c r="A22" t="s">
        <v>30</v>
      </c>
      <c r="B22" s="56">
        <v>88.18492</v>
      </c>
      <c r="C22" s="56">
        <v>27.62771</v>
      </c>
      <c r="D22" s="56">
        <v>-13.47244</v>
      </c>
      <c r="E22" s="56">
        <v>-25.4524</v>
      </c>
      <c r="F22" s="56">
        <v>-75.47123</v>
      </c>
      <c r="G22" s="56">
        <v>0</v>
      </c>
    </row>
    <row r="23" spans="1:7" ht="12.75">
      <c r="A23" t="s">
        <v>31</v>
      </c>
      <c r="B23" s="56">
        <v>1.957417</v>
      </c>
      <c r="C23" s="56">
        <v>2.707008</v>
      </c>
      <c r="D23" s="56">
        <v>1.689486</v>
      </c>
      <c r="E23" s="56">
        <v>1.989634</v>
      </c>
      <c r="F23" s="56">
        <v>9.759895</v>
      </c>
      <c r="G23" s="56">
        <v>3.121963</v>
      </c>
    </row>
    <row r="24" spans="1:7" ht="12.75">
      <c r="A24" t="s">
        <v>32</v>
      </c>
      <c r="B24" s="56">
        <v>0.1734529</v>
      </c>
      <c r="C24" s="56">
        <v>-0.03419385</v>
      </c>
      <c r="D24" s="56">
        <v>0.1021902</v>
      </c>
      <c r="E24" s="56">
        <v>-1.935775</v>
      </c>
      <c r="F24" s="56">
        <v>0.2330801</v>
      </c>
      <c r="G24" s="56">
        <v>-0.3934171</v>
      </c>
    </row>
    <row r="25" spans="1:7" ht="12.75">
      <c r="A25" t="s">
        <v>33</v>
      </c>
      <c r="B25" s="56">
        <v>0.191013</v>
      </c>
      <c r="C25" s="56">
        <v>0.3589945</v>
      </c>
      <c r="D25" s="56">
        <v>-0.1144817</v>
      </c>
      <c r="E25" s="56">
        <v>-0.02318696</v>
      </c>
      <c r="F25" s="56">
        <v>-0.9274697</v>
      </c>
      <c r="G25" s="56">
        <v>-0.04278453</v>
      </c>
    </row>
    <row r="26" spans="1:7" ht="12.75">
      <c r="A26" t="s">
        <v>34</v>
      </c>
      <c r="B26" s="56">
        <v>0.8502332</v>
      </c>
      <c r="C26" s="56">
        <v>0.3308088</v>
      </c>
      <c r="D26" s="56">
        <v>0.5493346</v>
      </c>
      <c r="E26" s="56">
        <v>0.44035</v>
      </c>
      <c r="F26" s="56">
        <v>1.88629</v>
      </c>
      <c r="G26" s="56">
        <v>0.6924277</v>
      </c>
    </row>
    <row r="27" spans="1:7" ht="12.75">
      <c r="A27" t="s">
        <v>35</v>
      </c>
      <c r="B27" s="56">
        <v>0.1981601</v>
      </c>
      <c r="C27" s="56">
        <v>0.2846758</v>
      </c>
      <c r="D27" s="56">
        <v>0.7215361</v>
      </c>
      <c r="E27" s="56">
        <v>0.3726253</v>
      </c>
      <c r="F27" s="56">
        <v>0.4365956</v>
      </c>
      <c r="G27" s="56">
        <v>0.4186554</v>
      </c>
    </row>
    <row r="28" spans="1:7" ht="12.75">
      <c r="A28" t="s">
        <v>36</v>
      </c>
      <c r="B28" s="56">
        <v>0.03122258</v>
      </c>
      <c r="C28" s="56">
        <v>0.2722015</v>
      </c>
      <c r="D28" s="56">
        <v>-0.01518105</v>
      </c>
      <c r="E28" s="56">
        <v>-0.2799134</v>
      </c>
      <c r="F28" s="56">
        <v>0.02957601</v>
      </c>
      <c r="G28" s="56">
        <v>0.002951805</v>
      </c>
    </row>
    <row r="29" spans="1:7" ht="12.75">
      <c r="A29" t="s">
        <v>37</v>
      </c>
      <c r="B29" s="56">
        <v>0.03254935</v>
      </c>
      <c r="C29" s="56">
        <v>0.03177203</v>
      </c>
      <c r="D29" s="56">
        <v>-0.02295054</v>
      </c>
      <c r="E29" s="56">
        <v>0.06208425</v>
      </c>
      <c r="F29" s="56">
        <v>0.01465415</v>
      </c>
      <c r="G29" s="56">
        <v>0.02373712</v>
      </c>
    </row>
    <row r="30" spans="1:7" ht="12.75">
      <c r="A30" t="s">
        <v>38</v>
      </c>
      <c r="B30" s="56">
        <v>0.1094006</v>
      </c>
      <c r="C30" s="56">
        <v>0.1507287</v>
      </c>
      <c r="D30" s="56">
        <v>0.09107816</v>
      </c>
      <c r="E30" s="56">
        <v>0.07178548</v>
      </c>
      <c r="F30" s="56">
        <v>0.2332499</v>
      </c>
      <c r="G30" s="56">
        <v>0.1224071</v>
      </c>
    </row>
    <row r="31" spans="1:7" ht="12.75">
      <c r="A31" t="s">
        <v>39</v>
      </c>
      <c r="B31" s="56">
        <v>-0.001208038</v>
      </c>
      <c r="C31" s="56">
        <v>-0.00493772</v>
      </c>
      <c r="D31" s="56">
        <v>0.0463871</v>
      </c>
      <c r="E31" s="56">
        <v>0.04998188</v>
      </c>
      <c r="F31" s="56">
        <v>-0.01983016</v>
      </c>
      <c r="G31" s="56">
        <v>0.01917838</v>
      </c>
    </row>
    <row r="32" spans="1:7" ht="12.75">
      <c r="A32" t="s">
        <v>40</v>
      </c>
      <c r="B32" s="56">
        <v>0.01775524</v>
      </c>
      <c r="C32" s="56">
        <v>0.06533068</v>
      </c>
      <c r="D32" s="56">
        <v>0.006652822</v>
      </c>
      <c r="E32" s="56">
        <v>-0.002119172</v>
      </c>
      <c r="F32" s="56">
        <v>0.0006299288</v>
      </c>
      <c r="G32" s="56">
        <v>0.0194672</v>
      </c>
    </row>
    <row r="33" spans="1:7" ht="12.75">
      <c r="A33" t="s">
        <v>41</v>
      </c>
      <c r="B33" s="56">
        <v>0.1207394</v>
      </c>
      <c r="C33" s="56">
        <v>0.08742452</v>
      </c>
      <c r="D33" s="56">
        <v>0.1052748</v>
      </c>
      <c r="E33" s="56">
        <v>0.07687522</v>
      </c>
      <c r="F33" s="56">
        <v>0.02176082</v>
      </c>
      <c r="G33" s="56">
        <v>0.08524027</v>
      </c>
    </row>
    <row r="34" spans="1:7" ht="12.75">
      <c r="A34" t="s">
        <v>42</v>
      </c>
      <c r="B34" s="56">
        <v>-0.001167265</v>
      </c>
      <c r="C34" s="56">
        <v>0.01279376</v>
      </c>
      <c r="D34" s="56">
        <v>0.01118521</v>
      </c>
      <c r="E34" s="56">
        <v>0.01091922</v>
      </c>
      <c r="F34" s="56">
        <v>-0.01603312</v>
      </c>
      <c r="G34" s="56">
        <v>0.006087013</v>
      </c>
    </row>
    <row r="35" spans="1:7" ht="12.75">
      <c r="A35" t="s">
        <v>43</v>
      </c>
      <c r="B35" s="56">
        <v>-0.004150191</v>
      </c>
      <c r="C35" s="56">
        <v>-0.00125912</v>
      </c>
      <c r="D35" s="56">
        <v>-0.003771001</v>
      </c>
      <c r="E35" s="56">
        <v>0.001508549</v>
      </c>
      <c r="F35" s="56">
        <v>-0.001608808</v>
      </c>
      <c r="G35" s="56">
        <v>-0.001662072</v>
      </c>
    </row>
    <row r="36" spans="1:6" ht="12.75">
      <c r="A36" t="s">
        <v>44</v>
      </c>
      <c r="B36" s="56">
        <v>19.69605</v>
      </c>
      <c r="C36" s="56">
        <v>19.6991</v>
      </c>
      <c r="D36" s="56">
        <v>19.7113</v>
      </c>
      <c r="E36" s="56">
        <v>19.70825</v>
      </c>
      <c r="F36" s="56">
        <v>19.72656</v>
      </c>
    </row>
    <row r="37" spans="1:6" ht="12.75">
      <c r="A37" t="s">
        <v>45</v>
      </c>
      <c r="B37" s="56">
        <v>-0.2258301</v>
      </c>
      <c r="C37" s="56">
        <v>-0.1546224</v>
      </c>
      <c r="D37" s="56">
        <v>-0.1180013</v>
      </c>
      <c r="E37" s="56">
        <v>-0.08900961</v>
      </c>
      <c r="F37" s="56">
        <v>-0.06408692</v>
      </c>
    </row>
    <row r="38" spans="1:7" ht="12.75">
      <c r="A38" t="s">
        <v>54</v>
      </c>
      <c r="B38" s="56">
        <v>-4.7667E-05</v>
      </c>
      <c r="C38" s="56">
        <v>0.0003268144</v>
      </c>
      <c r="D38" s="56">
        <v>-0.0001123049</v>
      </c>
      <c r="E38" s="56">
        <v>5.252932E-05</v>
      </c>
      <c r="F38" s="56">
        <v>-0.0004270183</v>
      </c>
      <c r="G38" s="56">
        <v>0.000165394</v>
      </c>
    </row>
    <row r="39" spans="1:7" ht="12.75">
      <c r="A39" t="s">
        <v>55</v>
      </c>
      <c r="B39" s="56">
        <v>0.0001867848</v>
      </c>
      <c r="C39" s="56">
        <v>3.364605E-05</v>
      </c>
      <c r="D39" s="56">
        <v>4.151821E-05</v>
      </c>
      <c r="E39" s="56">
        <v>-0.0001302209</v>
      </c>
      <c r="F39" s="56">
        <v>-0.0001076334</v>
      </c>
      <c r="G39" s="56">
        <v>0.0007693079</v>
      </c>
    </row>
    <row r="40" spans="2:5" ht="12.75">
      <c r="B40" t="s">
        <v>46</v>
      </c>
      <c r="C40">
        <v>-0.003759</v>
      </c>
      <c r="D40" t="s">
        <v>47</v>
      </c>
      <c r="E40">
        <v>3.11644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-4.7667001431515025E-05</v>
      </c>
      <c r="C50">
        <f>-0.017/(C7*C7+C22*C22)*(C21*C22+C6*C7)</f>
        <v>0.00032681442633280855</v>
      </c>
      <c r="D50">
        <f>-0.017/(D7*D7+D22*D22)*(D21*D22+D6*D7)</f>
        <v>-0.00011230494616448009</v>
      </c>
      <c r="E50">
        <f>-0.017/(E7*E7+E22*E22)*(E21*E22+E6*E7)</f>
        <v>5.252931445951962E-05</v>
      </c>
      <c r="F50">
        <f>-0.017/(F7*F7+F22*F22)*(F21*F22+F6*F7)</f>
        <v>-0.00042701834753663417</v>
      </c>
      <c r="G50">
        <f>(B50*B$4+C50*C$4+D50*D$4+E50*E$4+F50*F$4)/SUM(B$4:F$4)</f>
        <v>4.3025580183082757E-07</v>
      </c>
    </row>
    <row r="51" spans="1:7" ht="12.75">
      <c r="A51" t="s">
        <v>58</v>
      </c>
      <c r="B51">
        <f>-0.017/(B7*B7+B22*B22)*(B21*B7-B6*B22)</f>
        <v>0.00018678472107078783</v>
      </c>
      <c r="C51">
        <f>-0.017/(C7*C7+C22*C22)*(C21*C7-C6*C22)</f>
        <v>3.364605058054609E-05</v>
      </c>
      <c r="D51">
        <f>-0.017/(D7*D7+D22*D22)*(D21*D7-D6*D22)</f>
        <v>4.1518213835109584E-05</v>
      </c>
      <c r="E51">
        <f>-0.017/(E7*E7+E22*E22)*(E21*E7-E6*E22)</f>
        <v>-0.00013022090628766507</v>
      </c>
      <c r="F51">
        <f>-0.017/(F7*F7+F22*F22)*(F21*F7-F6*F22)</f>
        <v>-0.00010763339399211575</v>
      </c>
      <c r="G51">
        <f>(B51*B$4+C51*C$4+D51*D$4+E51*E$4+F51*F$4)/SUM(B$4:F$4)</f>
        <v>-5.841292292138384E-07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9999.954269382848</v>
      </c>
      <c r="C62">
        <f>C7+(2/0.017)*(C8*C50-C23*C51)</f>
        <v>9999.91566578106</v>
      </c>
      <c r="D62">
        <f>D7+(2/0.017)*(D8*D50-D23*D51)</f>
        <v>10000.017740362302</v>
      </c>
      <c r="E62">
        <f>E7+(2/0.017)*(E8*E50-E23*E51)</f>
        <v>10000.01314738014</v>
      </c>
      <c r="F62">
        <f>F7+(2/0.017)*(F8*F50-F23*F51)</f>
        <v>10000.27698227062</v>
      </c>
    </row>
    <row r="63" spans="1:6" ht="12.75">
      <c r="A63" t="s">
        <v>66</v>
      </c>
      <c r="B63">
        <f>B8+(3/0.017)*(B9*B50-B24*B51)</f>
        <v>0.4867362243741287</v>
      </c>
      <c r="C63">
        <f>C8+(3/0.017)*(C9*C50-C24*C51)</f>
        <v>-1.9387251445812734</v>
      </c>
      <c r="D63">
        <f>D8+(3/0.017)*(D9*D50-D24*D51)</f>
        <v>-1.963584623567854</v>
      </c>
      <c r="E63">
        <f>E8+(3/0.017)*(E9*E50-E24*E51)</f>
        <v>-2.8535808953546318</v>
      </c>
      <c r="F63">
        <f>F8+(3/0.017)*(F9*F50-F24*F51)</f>
        <v>-3.0198581761311476</v>
      </c>
    </row>
    <row r="64" spans="1:6" ht="12.75">
      <c r="A64" t="s">
        <v>67</v>
      </c>
      <c r="B64">
        <f>B9+(4/0.017)*(B10*B50-B25*B51)</f>
        <v>-0.9523389831177029</v>
      </c>
      <c r="C64">
        <f>C9+(4/0.017)*(C10*C50-C25*C51)</f>
        <v>-0.4007779711609235</v>
      </c>
      <c r="D64">
        <f>D9+(4/0.017)*(D10*D50-D25*D51)</f>
        <v>-0.239671354172677</v>
      </c>
      <c r="E64">
        <f>E9+(4/0.017)*(E10*E50-E25*E51)</f>
        <v>-0.4476385437920403</v>
      </c>
      <c r="F64">
        <f>F9+(4/0.017)*(F10*F50-F25*F51)</f>
        <v>-0.5623980499803836</v>
      </c>
    </row>
    <row r="65" spans="1:6" ht="12.75">
      <c r="A65" t="s">
        <v>68</v>
      </c>
      <c r="B65">
        <f>B10+(5/0.017)*(B11*B50-B26*B51)</f>
        <v>-0.2425634560851423</v>
      </c>
      <c r="C65">
        <f>C10+(5/0.017)*(C11*C50-C26*C51)</f>
        <v>0.6195368449836909</v>
      </c>
      <c r="D65">
        <f>D10+(5/0.017)*(D11*D50-D26*D51)</f>
        <v>0.4449675566255436</v>
      </c>
      <c r="E65">
        <f>E10+(5/0.017)*(E11*E50-E26*E51)</f>
        <v>0.5787513477735708</v>
      </c>
      <c r="F65">
        <f>F10+(5/0.017)*(F11*F50-F26*F51)</f>
        <v>-0.18081587779969355</v>
      </c>
    </row>
    <row r="66" spans="1:6" ht="12.75">
      <c r="A66" t="s">
        <v>69</v>
      </c>
      <c r="B66">
        <f>B11+(6/0.017)*(B12*B50-B27*B51)</f>
        <v>3.8343360569768565</v>
      </c>
      <c r="C66">
        <f>C11+(6/0.017)*(C12*C50-C27*C51)</f>
        <v>3.5257634967446827</v>
      </c>
      <c r="D66">
        <f>D11+(6/0.017)*(D12*D50-D27*D51)</f>
        <v>4.119826051789384</v>
      </c>
      <c r="E66">
        <f>E11+(6/0.017)*(E12*E50-E27*E51)</f>
        <v>3.333336179381404</v>
      </c>
      <c r="F66">
        <f>F11+(6/0.017)*(F12*F50-F27*F51)</f>
        <v>14.087017849721438</v>
      </c>
    </row>
    <row r="67" spans="1:6" ht="12.75">
      <c r="A67" t="s">
        <v>70</v>
      </c>
      <c r="B67">
        <f>B12+(7/0.017)*(B13*B50-B28*B51)</f>
        <v>-0.01266261030241293</v>
      </c>
      <c r="C67">
        <f>C12+(7/0.017)*(C13*C50-C28*C51)</f>
        <v>-0.15336035329468717</v>
      </c>
      <c r="D67">
        <f>D12+(7/0.017)*(D13*D50-D28*D51)</f>
        <v>0.0008475386310725103</v>
      </c>
      <c r="E67">
        <f>E12+(7/0.017)*(E13*E50-E28*E51)</f>
        <v>-0.02750148648839229</v>
      </c>
      <c r="F67">
        <f>F12+(7/0.017)*(F13*F50-F28*F51)</f>
        <v>-0.4328858338219389</v>
      </c>
    </row>
    <row r="68" spans="1:6" ht="12.75">
      <c r="A68" t="s">
        <v>71</v>
      </c>
      <c r="B68">
        <f>B13+(8/0.017)*(B14*B50-B29*B51)</f>
        <v>-0.010091818167206789</v>
      </c>
      <c r="C68">
        <f>C13+(8/0.017)*(C14*C50-C29*C51)</f>
        <v>0.06796470620222747</v>
      </c>
      <c r="D68">
        <f>D13+(8/0.017)*(D14*D50-D29*D51)</f>
        <v>0.2349290425735104</v>
      </c>
      <c r="E68">
        <f>E13+(8/0.017)*(E14*E50-E29*E51)</f>
        <v>0.1455381819548137</v>
      </c>
      <c r="F68">
        <f>F13+(8/0.017)*(F14*F50-F29*F51)</f>
        <v>-0.10255096680195133</v>
      </c>
    </row>
    <row r="69" spans="1:6" ht="12.75">
      <c r="A69" t="s">
        <v>72</v>
      </c>
      <c r="B69">
        <f>B14+(9/0.017)*(B15*B50-B30*B51)</f>
        <v>0.05779215302470952</v>
      </c>
      <c r="C69">
        <f>C14+(9/0.017)*(C15*C50-C30*C51)</f>
        <v>0.10236702388948869</v>
      </c>
      <c r="D69">
        <f>D14+(9/0.017)*(D15*D50-D30*D51)</f>
        <v>0.013609526561472792</v>
      </c>
      <c r="E69">
        <f>E14+(9/0.017)*(E15*E50-E30*E51)</f>
        <v>0.07008526263014993</v>
      </c>
      <c r="F69">
        <f>F14+(9/0.017)*(F15*F50-F30*F51)</f>
        <v>0.016301857443327267</v>
      </c>
    </row>
    <row r="70" spans="1:6" ht="12.75">
      <c r="A70" t="s">
        <v>73</v>
      </c>
      <c r="B70">
        <f>B15+(10/0.017)*(B16*B50-B31*B51)</f>
        <v>-0.29946340626530815</v>
      </c>
      <c r="C70">
        <f>C15+(10/0.017)*(C16*C50-C31*C51)</f>
        <v>0.019336925530830832</v>
      </c>
      <c r="D70">
        <f>D15+(10/0.017)*(D16*D50-D31*D51)</f>
        <v>0.05435711005231458</v>
      </c>
      <c r="E70">
        <f>E15+(10/0.017)*(E16*E50-E31*E51)</f>
        <v>0.008514506732886014</v>
      </c>
      <c r="F70">
        <f>F15+(10/0.017)*(F16*F50-F31*F51)</f>
        <v>-0.3513937344275348</v>
      </c>
    </row>
    <row r="71" spans="1:6" ht="12.75">
      <c r="A71" t="s">
        <v>74</v>
      </c>
      <c r="B71">
        <f>B16+(11/0.017)*(B17*B50-B32*B51)</f>
        <v>-0.05593821732139293</v>
      </c>
      <c r="C71">
        <f>C16+(11/0.017)*(C17*C50-C32*C51)</f>
        <v>-0.01455533312408757</v>
      </c>
      <c r="D71">
        <f>D16+(11/0.017)*(D17*D50-D32*D51)</f>
        <v>0.0006041112972881453</v>
      </c>
      <c r="E71">
        <f>E16+(11/0.017)*(E17*E50-E32*E51)</f>
        <v>0.01338682321471723</v>
      </c>
      <c r="F71">
        <f>F16+(11/0.017)*(F17*F50-F32*F51)</f>
        <v>-0.025190894140774876</v>
      </c>
    </row>
    <row r="72" spans="1:6" ht="12.75">
      <c r="A72" t="s">
        <v>75</v>
      </c>
      <c r="B72">
        <f>B17+(12/0.017)*(B18*B50-B33*B51)</f>
        <v>-0.02860767487417299</v>
      </c>
      <c r="C72">
        <f>C17+(12/0.017)*(C18*C50-C33*C51)</f>
        <v>-0.020701011230806726</v>
      </c>
      <c r="D72">
        <f>D17+(12/0.017)*(D18*D50-D33*D51)</f>
        <v>-0.030815415479740104</v>
      </c>
      <c r="E72">
        <f>E17+(12/0.017)*(E18*E50-E33*E51)</f>
        <v>-0.014946082226597742</v>
      </c>
      <c r="F72">
        <f>F17+(12/0.017)*(F18*F50-F33*F51)</f>
        <v>-0.022857274765533873</v>
      </c>
    </row>
    <row r="73" spans="1:6" ht="12.75">
      <c r="A73" t="s">
        <v>76</v>
      </c>
      <c r="B73">
        <f>B18+(13/0.017)*(B19*B50-B34*B51)</f>
        <v>0.02840283825590132</v>
      </c>
      <c r="C73">
        <f>C18+(13/0.017)*(C19*C50-C34*C51)</f>
        <v>0.021331556837366872</v>
      </c>
      <c r="D73">
        <f>D18+(13/0.017)*(D19*D50-D34*D51)</f>
        <v>0.020980756039314714</v>
      </c>
      <c r="E73">
        <f>E18+(13/0.017)*(E19*E50-E34*E51)</f>
        <v>0.017117118606700454</v>
      </c>
      <c r="F73">
        <f>F18+(13/0.017)*(F19*F50-F34*F51)</f>
        <v>-0.0019130465445312689</v>
      </c>
    </row>
    <row r="74" spans="1:6" ht="12.75">
      <c r="A74" t="s">
        <v>77</v>
      </c>
      <c r="B74">
        <f>B19+(14/0.017)*(B20*B50-B35*B51)</f>
        <v>-0.19348811800317253</v>
      </c>
      <c r="C74">
        <f>C19+(14/0.017)*(C20*C50-C35*C51)</f>
        <v>-0.187141558829364</v>
      </c>
      <c r="D74">
        <f>D19+(14/0.017)*(D20*D50-D35*D51)</f>
        <v>-0.19905983402333619</v>
      </c>
      <c r="E74">
        <f>E19+(14/0.017)*(E20*E50-E35*E51)</f>
        <v>-0.18326872597374227</v>
      </c>
      <c r="F74">
        <f>F19+(14/0.017)*(F20*F50-F35*F51)</f>
        <v>-0.13565889840800913</v>
      </c>
    </row>
    <row r="75" spans="1:6" ht="12.75">
      <c r="A75" t="s">
        <v>78</v>
      </c>
      <c r="B75" s="56">
        <f>B20</f>
        <v>-0.006513494</v>
      </c>
      <c r="C75" s="56">
        <f>C20</f>
        <v>-0.002457249</v>
      </c>
      <c r="D75" s="56">
        <f>D20</f>
        <v>-0.000936677</v>
      </c>
      <c r="E75" s="56">
        <f>E20</f>
        <v>-1.85831E-05</v>
      </c>
      <c r="F75" s="56">
        <f>F20</f>
        <v>0.001784084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88.18458976232228</v>
      </c>
      <c r="C82">
        <f>C22+(2/0.017)*(C8*C51+C23*C50)</f>
        <v>27.724211909583804</v>
      </c>
      <c r="D82">
        <f>D22+(2/0.017)*(D8*D51+D23*D50)</f>
        <v>-13.504371343100408</v>
      </c>
      <c r="E82">
        <f>E22+(2/0.017)*(E8*E51+E23*E50)</f>
        <v>-25.39713293188387</v>
      </c>
      <c r="F82">
        <f>F22+(2/0.017)*(F8*F51+F23*F50)</f>
        <v>-75.92287778994692</v>
      </c>
    </row>
    <row r="83" spans="1:6" ht="12.75">
      <c r="A83" t="s">
        <v>81</v>
      </c>
      <c r="B83">
        <f>B23+(3/0.017)*(B9*B51+B24*B50)</f>
        <v>1.9247911846532861</v>
      </c>
      <c r="C83">
        <f>C23+(3/0.017)*(C9*C51+C24*C50)</f>
        <v>2.70254448838685</v>
      </c>
      <c r="D83">
        <f>D23+(3/0.017)*(D9*D51+D24*D50)</f>
        <v>1.685810401278699</v>
      </c>
      <c r="E83">
        <f>E23+(3/0.017)*(E9*E51+E24*E50)</f>
        <v>1.982105118431691</v>
      </c>
      <c r="F83">
        <f>F23+(3/0.017)*(F9*F51+F24*F50)</f>
        <v>9.74967006423802</v>
      </c>
    </row>
    <row r="84" spans="1:6" ht="12.75">
      <c r="A84" t="s">
        <v>82</v>
      </c>
      <c r="B84">
        <f>B24+(4/0.017)*(B10*B51+B25*B50)</f>
        <v>0.165073361741882</v>
      </c>
      <c r="C84">
        <f>C24+(4/0.017)*(C10*C51+C25*C50)</f>
        <v>-0.004356777984797056</v>
      </c>
      <c r="D84">
        <f>D24+(4/0.017)*(D10*D51+D25*D50)</f>
        <v>0.11096069577640018</v>
      </c>
      <c r="E84">
        <f>E24+(4/0.017)*(E10*E51+E25*E50)</f>
        <v>-1.9517079078018624</v>
      </c>
      <c r="F84">
        <f>F24+(4/0.017)*(F10*F51+F25*F50)</f>
        <v>0.28782311058906784</v>
      </c>
    </row>
    <row r="85" spans="1:6" ht="12.75">
      <c r="A85" t="s">
        <v>83</v>
      </c>
      <c r="B85">
        <f>B25+(5/0.017)*(B11*B51+B26*B50)</f>
        <v>0.39044675922354116</v>
      </c>
      <c r="C85">
        <f>C25+(5/0.017)*(C11*C51+C26*C50)</f>
        <v>0.4258953817917997</v>
      </c>
      <c r="D85">
        <f>D25+(5/0.017)*(D11*D51+D26*D50)</f>
        <v>-0.08218385087813777</v>
      </c>
      <c r="E85">
        <f>E25+(5/0.017)*(E11*E51+E26*E50)</f>
        <v>-0.14340639871734684</v>
      </c>
      <c r="F85">
        <f>F25+(5/0.017)*(F11*F51+F26*F50)</f>
        <v>-1.6076302882674836</v>
      </c>
    </row>
    <row r="86" spans="1:6" ht="12.75">
      <c r="A86" t="s">
        <v>84</v>
      </c>
      <c r="B86">
        <f>B26+(6/0.017)*(B12*B51+B27*B50)</f>
        <v>0.8462153769159003</v>
      </c>
      <c r="C86">
        <f>C26+(6/0.017)*(C12*C51+C27*C50)</f>
        <v>0.3617842464506738</v>
      </c>
      <c r="D86">
        <f>D26+(6/0.017)*(D12*D51+D27*D50)</f>
        <v>0.5209032280724699</v>
      </c>
      <c r="E86">
        <f>E26+(6/0.017)*(E12*E51+E27*E50)</f>
        <v>0.4479718396558587</v>
      </c>
      <c r="F86">
        <f>F26+(6/0.017)*(F12*F51+F27*F50)</f>
        <v>1.8377788972317581</v>
      </c>
    </row>
    <row r="87" spans="1:6" ht="12.75">
      <c r="A87" t="s">
        <v>85</v>
      </c>
      <c r="B87">
        <f>B27+(7/0.017)*(B13*B51+B28*B50)</f>
        <v>0.19709640705723608</v>
      </c>
      <c r="C87">
        <f>C27+(7/0.017)*(C13*C51+C28*C50)</f>
        <v>0.3220383741968196</v>
      </c>
      <c r="D87">
        <f>D27+(7/0.017)*(D13*D51+D28*D50)</f>
        <v>0.726263820814855</v>
      </c>
      <c r="E87">
        <f>E27+(7/0.017)*(E13*E51+E28*E50)</f>
        <v>0.35905722231235127</v>
      </c>
      <c r="F87">
        <f>F27+(7/0.017)*(F13*F51+F28*F50)</f>
        <v>0.4366693474698726</v>
      </c>
    </row>
    <row r="88" spans="1:6" ht="12.75">
      <c r="A88" t="s">
        <v>86</v>
      </c>
      <c r="B88">
        <f>B28+(8/0.017)*(B14*B51+B29*B50)</f>
        <v>0.03585528549246869</v>
      </c>
      <c r="C88">
        <f>C28+(8/0.017)*(C14*C51+C29*C50)</f>
        <v>0.2786954187509767</v>
      </c>
      <c r="D88">
        <f>D28+(8/0.017)*(D14*D51+D29*D50)</f>
        <v>-0.013598745085689973</v>
      </c>
      <c r="E88">
        <f>E28+(8/0.017)*(E14*E51+E29*E50)</f>
        <v>-0.2823630495863977</v>
      </c>
      <c r="F88">
        <f>F28+(8/0.017)*(F14*F51+F29*F50)</f>
        <v>0.030590811771765935</v>
      </c>
    </row>
    <row r="89" spans="1:6" ht="12.75">
      <c r="A89" t="s">
        <v>87</v>
      </c>
      <c r="B89">
        <f>B29+(9/0.017)*(B15*B51+B30*B50)</f>
        <v>1.252750789105389E-05</v>
      </c>
      <c r="C89">
        <f>C29+(9/0.017)*(C15*C51+C30*C50)</f>
        <v>0.058213799832209354</v>
      </c>
      <c r="D89">
        <f>D29+(9/0.017)*(D15*D51+D30*D50)</f>
        <v>-0.027147713994695497</v>
      </c>
      <c r="E89">
        <f>E29+(9/0.017)*(E15*E51+E30*E50)</f>
        <v>0.0637880862332146</v>
      </c>
      <c r="F89">
        <f>F29+(9/0.017)*(F15*F51+F30*F50)</f>
        <v>-0.017613261068832417</v>
      </c>
    </row>
    <row r="90" spans="1:6" ht="12.75">
      <c r="A90" t="s">
        <v>88</v>
      </c>
      <c r="B90">
        <f>B30+(10/0.017)*(B16*B51+B31*B50)</f>
        <v>0.10348354332588731</v>
      </c>
      <c r="C90">
        <f>C30+(10/0.017)*(C16*C51+C31*C50)</f>
        <v>0.14966339873917606</v>
      </c>
      <c r="D90">
        <f>D30+(10/0.017)*(D16*D51+D31*D50)</f>
        <v>0.08798424711424564</v>
      </c>
      <c r="E90">
        <f>E30+(10/0.017)*(E16*E51+E31*E50)</f>
        <v>0.07223121312791209</v>
      </c>
      <c r="F90">
        <f>F30+(10/0.017)*(F16*F51+F31*F50)</f>
        <v>0.24049287343644757</v>
      </c>
    </row>
    <row r="91" spans="1:6" ht="12.75">
      <c r="A91" t="s">
        <v>89</v>
      </c>
      <c r="B91">
        <f>B31+(11/0.017)*(B17*B51+B32*B50)</f>
        <v>-0.0032031887700420753</v>
      </c>
      <c r="C91">
        <f>C31+(11/0.017)*(C17*C51+C32*C50)</f>
        <v>0.008129261999698992</v>
      </c>
      <c r="D91">
        <f>D31+(11/0.017)*(D17*D51+D32*D50)</f>
        <v>0.04516768261697864</v>
      </c>
      <c r="E91">
        <f>E31+(11/0.017)*(E17*E51+E32*E50)</f>
        <v>0.05183774008452805</v>
      </c>
      <c r="F91">
        <f>F31+(11/0.017)*(F17*F51+F32*F50)</f>
        <v>-0.017360042835240445</v>
      </c>
    </row>
    <row r="92" spans="1:6" ht="12.75">
      <c r="A92" t="s">
        <v>90</v>
      </c>
      <c r="B92">
        <f>B32+(12/0.017)*(B18*B51+B33*B50)</f>
        <v>0.016481356169572976</v>
      </c>
      <c r="C92">
        <f>C32+(12/0.017)*(C18*C51+C33*C50)</f>
        <v>0.08712038245530673</v>
      </c>
      <c r="D92">
        <f>D32+(12/0.017)*(D18*D51+D33*D50)</f>
        <v>-0.001569005192455013</v>
      </c>
      <c r="E92">
        <f>E32+(12/0.017)*(E18*E51+E33*E50)</f>
        <v>-0.0014194397676513056</v>
      </c>
      <c r="F92">
        <f>F32+(12/0.017)*(F18*F51+F33*F50)</f>
        <v>-0.002537692159250571</v>
      </c>
    </row>
    <row r="93" spans="1:6" ht="12.75">
      <c r="A93" t="s">
        <v>91</v>
      </c>
      <c r="B93">
        <f>B33+(13/0.017)*(B19*B51+B34*B50)</f>
        <v>0.09301729383446461</v>
      </c>
      <c r="C93">
        <f>C33+(13/0.017)*(C19*C51+C34*C50)</f>
        <v>0.08582298794136779</v>
      </c>
      <c r="D93">
        <f>D33+(13/0.017)*(D19*D51+D34*D50)</f>
        <v>0.09798737235352058</v>
      </c>
      <c r="E93">
        <f>E33+(13/0.017)*(E19*E51+E34*E50)</f>
        <v>0.0955798959939055</v>
      </c>
      <c r="F93">
        <f>F33+(13/0.017)*(F19*F51+F34*F50)</f>
        <v>0.03809875087367974</v>
      </c>
    </row>
    <row r="94" spans="1:6" ht="12.75">
      <c r="A94" t="s">
        <v>92</v>
      </c>
      <c r="B94">
        <f>B34+(14/0.017)*(B20*B51+B35*B50)</f>
        <v>-0.002006271823239685</v>
      </c>
      <c r="C94">
        <f>C34+(14/0.017)*(C20*C51+C35*C50)</f>
        <v>0.012386792102071748</v>
      </c>
      <c r="D94">
        <f>D34+(14/0.017)*(D20*D51+D35*D50)</f>
        <v>0.011501950042138281</v>
      </c>
      <c r="E94">
        <f>E34+(14/0.017)*(E20*E51+E35*E50)</f>
        <v>0.010986471843583012</v>
      </c>
      <c r="F94">
        <f>F34+(14/0.017)*(F20*F51+F35*F50)</f>
        <v>-0.01562550298552508</v>
      </c>
    </row>
    <row r="95" spans="1:6" ht="12.75">
      <c r="A95" t="s">
        <v>93</v>
      </c>
      <c r="B95" s="56">
        <f>B35</f>
        <v>-0.004150191</v>
      </c>
      <c r="C95" s="56">
        <f>C35</f>
        <v>-0.00125912</v>
      </c>
      <c r="D95" s="56">
        <f>D35</f>
        <v>-0.003771001</v>
      </c>
      <c r="E95" s="56">
        <f>E35</f>
        <v>0.001508549</v>
      </c>
      <c r="F95" s="56">
        <f>F35</f>
        <v>-0.001608808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0.4867384502591009</v>
      </c>
      <c r="C103">
        <f>C63*10000/C62</f>
        <v>-1.9387414948062425</v>
      </c>
      <c r="D103">
        <f>D63*10000/D62</f>
        <v>-1.9635811401037704</v>
      </c>
      <c r="E103">
        <f>E63*10000/E62</f>
        <v>-2.8535771436482853</v>
      </c>
      <c r="F103">
        <f>F63*10000/F62</f>
        <v>-3.0197745337304367</v>
      </c>
      <c r="G103">
        <f>AVERAGE(C103:E103)</f>
        <v>-2.251966592852766</v>
      </c>
      <c r="H103">
        <f>STDEV(C103:E103)</f>
        <v>0.5211580308466831</v>
      </c>
      <c r="I103">
        <f>(B103*B4+C103*C4+D103*D4+E103*E4+F103*F4)/SUM(B4:F4)</f>
        <v>-1.9580711122914667</v>
      </c>
      <c r="K103">
        <f>(LN(H103)+LN(H123))/2-LN(K114*K115^3)</f>
        <v>-4.528566616705406</v>
      </c>
    </row>
    <row r="104" spans="1:11" ht="12.75">
      <c r="A104" t="s">
        <v>67</v>
      </c>
      <c r="B104">
        <f>B64*10000/B62</f>
        <v>-0.9523433382425628</v>
      </c>
      <c r="C104">
        <f>C64*10000/C62</f>
        <v>-0.40078135111914476</v>
      </c>
      <c r="D104">
        <f>D64*10000/D62</f>
        <v>-0.23967092898776565</v>
      </c>
      <c r="E104">
        <f>E64*10000/E62</f>
        <v>-0.44763795526540406</v>
      </c>
      <c r="F104">
        <f>F64*10000/F62</f>
        <v>-0.5623824729829512</v>
      </c>
      <c r="G104">
        <f>AVERAGE(C104:E104)</f>
        <v>-0.36269674512410477</v>
      </c>
      <c r="H104">
        <f>STDEV(C104:E104)</f>
        <v>0.10908894955511812</v>
      </c>
      <c r="I104">
        <f>(B104*B4+C104*C4+D104*D4+E104*E4+F104*F4)/SUM(B4:F4)</f>
        <v>-0.47469937483522234</v>
      </c>
      <c r="K104">
        <f>(LN(H104)+LN(H124))/2-LN(K114*K115^4)</f>
        <v>-4.321243301153663</v>
      </c>
    </row>
    <row r="105" spans="1:11" ht="12.75">
      <c r="A105" t="s">
        <v>68</v>
      </c>
      <c r="B105">
        <f>B65*10000/B62</f>
        <v>-0.24256456534786955</v>
      </c>
      <c r="C105">
        <f>C65*10000/C62</f>
        <v>0.6195420698433469</v>
      </c>
      <c r="D105">
        <f>D65*10000/D62</f>
        <v>0.4449667672383773</v>
      </c>
      <c r="E105">
        <f>E65*10000/E62</f>
        <v>0.5787505868681737</v>
      </c>
      <c r="F105">
        <f>F65*10000/F62</f>
        <v>-0.18081086965917045</v>
      </c>
      <c r="G105">
        <f>AVERAGE(C105:E105)</f>
        <v>0.5477531413166327</v>
      </c>
      <c r="H105">
        <f>STDEV(C105:E105)</f>
        <v>0.0913223154160292</v>
      </c>
      <c r="I105">
        <f>(B105*B4+C105*C4+D105*D4+E105*E4+F105*F4)/SUM(B4:F4)</f>
        <v>0.3361971706009894</v>
      </c>
      <c r="K105">
        <f>(LN(H105)+LN(H125))/2-LN(K114*K115^5)</f>
        <v>-4.4741516372400065</v>
      </c>
    </row>
    <row r="106" spans="1:11" ht="12.75">
      <c r="A106" t="s">
        <v>69</v>
      </c>
      <c r="B106">
        <f>B66*10000/B62</f>
        <v>3.8343535917124694</v>
      </c>
      <c r="C106">
        <f>C66*10000/C62</f>
        <v>3.5257932312465132</v>
      </c>
      <c r="D106">
        <f>D66*10000/D62</f>
        <v>4.119818743081672</v>
      </c>
      <c r="E106">
        <f>E66*10000/E62</f>
        <v>3.3333317969233773</v>
      </c>
      <c r="F106">
        <f>F66*10000/F62</f>
        <v>14.086627675109554</v>
      </c>
      <c r="G106">
        <f>AVERAGE(C106:E106)</f>
        <v>3.6596479237505206</v>
      </c>
      <c r="H106">
        <f>STDEV(C106:E106)</f>
        <v>0.40997346029756726</v>
      </c>
      <c r="I106">
        <f>(B106*B4+C106*C4+D106*D4+E106*E4+F106*F4)/SUM(B4:F4)</f>
        <v>5.075820936465679</v>
      </c>
      <c r="K106">
        <f>(LN(H106)+LN(H126))/2-LN(K114*K115^6)</f>
        <v>-3.8155035093726086</v>
      </c>
    </row>
    <row r="107" spans="1:11" ht="12.75">
      <c r="A107" t="s">
        <v>70</v>
      </c>
      <c r="B107">
        <f>B67*10000/B62</f>
        <v>-0.012662668209576131</v>
      </c>
      <c r="C107">
        <f>C67*10000/C62</f>
        <v>-0.1533616466581558</v>
      </c>
      <c r="D107">
        <f>D67*10000/D62</f>
        <v>0.0008475371275109396</v>
      </c>
      <c r="E107">
        <f>E67*10000/E62</f>
        <v>-0.0275014503311901</v>
      </c>
      <c r="F107">
        <f>F67*10000/F62</f>
        <v>-0.4328738439839191</v>
      </c>
      <c r="G107">
        <f>AVERAGE(C107:E107)</f>
        <v>-0.06000518662061166</v>
      </c>
      <c r="H107">
        <f>STDEV(C107:E107)</f>
        <v>0.08208220114945493</v>
      </c>
      <c r="I107">
        <f>(B107*B4+C107*C4+D107*D4+E107*E4+F107*F4)/SUM(B4:F4)</f>
        <v>-0.1029061855957125</v>
      </c>
      <c r="K107">
        <f>(LN(H107)+LN(H127))/2-LN(K114*K115^7)</f>
        <v>-3.5125783663284778</v>
      </c>
    </row>
    <row r="108" spans="1:9" ht="12.75">
      <c r="A108" t="s">
        <v>71</v>
      </c>
      <c r="B108">
        <f>B68*10000/B62</f>
        <v>-0.010091864317925137</v>
      </c>
      <c r="C108">
        <f>C68*10000/C62</f>
        <v>0.06796527938210264</v>
      </c>
      <c r="D108">
        <f>D68*10000/D62</f>
        <v>0.23492862580161675</v>
      </c>
      <c r="E108">
        <f>E68*10000/E62</f>
        <v>0.14553799061048497</v>
      </c>
      <c r="F108">
        <f>F68*10000/F62</f>
        <v>-0.10254812640066151</v>
      </c>
      <c r="G108">
        <f>AVERAGE(C108:E108)</f>
        <v>0.14947729859806813</v>
      </c>
      <c r="H108">
        <f>STDEV(C108:E108)</f>
        <v>0.08355135170939151</v>
      </c>
      <c r="I108">
        <f>(B108*B4+C108*C4+D108*D4+E108*E4+F108*F4)/SUM(B4:F4)</f>
        <v>0.0927455602142489</v>
      </c>
    </row>
    <row r="109" spans="1:9" ht="12.75">
      <c r="A109" t="s">
        <v>72</v>
      </c>
      <c r="B109">
        <f>B69*10000/B62</f>
        <v>0.05779241731300057</v>
      </c>
      <c r="C109">
        <f>C69*10000/C62</f>
        <v>0.10236788720106986</v>
      </c>
      <c r="D109">
        <f>D69*10000/D62</f>
        <v>0.013609502417722427</v>
      </c>
      <c r="E109">
        <f>E69*10000/E62</f>
        <v>0.07008517048651208</v>
      </c>
      <c r="F109">
        <f>F69*10000/F62</f>
        <v>0.016301405923284575</v>
      </c>
      <c r="G109">
        <f>AVERAGE(C109:E109)</f>
        <v>0.06202085336843479</v>
      </c>
      <c r="H109">
        <f>STDEV(C109:E109)</f>
        <v>0.04492535615076275</v>
      </c>
      <c r="I109">
        <f>(B109*B4+C109*C4+D109*D4+E109*E4+F109*F4)/SUM(B4:F4)</f>
        <v>0.05531911298025289</v>
      </c>
    </row>
    <row r="110" spans="1:11" ht="12.75">
      <c r="A110" t="s">
        <v>73</v>
      </c>
      <c r="B110">
        <f>B70*10000/B62</f>
        <v>-0.2994647757362091</v>
      </c>
      <c r="C110">
        <f>C70*10000/C62</f>
        <v>0.01933708860865727</v>
      </c>
      <c r="D110">
        <f>D70*10000/D62</f>
        <v>0.05435701362100305</v>
      </c>
      <c r="E110">
        <f>E70*10000/E62</f>
        <v>0.00851449553855506</v>
      </c>
      <c r="F110">
        <f>F70*10000/F62</f>
        <v>-0.3513840017136694</v>
      </c>
      <c r="G110">
        <f>AVERAGE(C110:E110)</f>
        <v>0.027402865922738457</v>
      </c>
      <c r="H110">
        <f>STDEV(C110:E110)</f>
        <v>0.023961984241609727</v>
      </c>
      <c r="I110">
        <f>(B110*B4+C110*C4+D110*D4+E110*E4+F110*F4)/SUM(B4:F4)</f>
        <v>-0.07044122781610734</v>
      </c>
      <c r="K110">
        <f>EXP(AVERAGE(K103:K107))</f>
        <v>0.016076307315533625</v>
      </c>
    </row>
    <row r="111" spans="1:9" ht="12.75">
      <c r="A111" t="s">
        <v>74</v>
      </c>
      <c r="B111">
        <f>B71*10000/B62</f>
        <v>-0.05593847313148281</v>
      </c>
      <c r="C111">
        <f>C71*10000/C62</f>
        <v>-0.014555455876387836</v>
      </c>
      <c r="D111">
        <f>D71*10000/D62</f>
        <v>0.0006041102255747181</v>
      </c>
      <c r="E111">
        <f>E71*10000/E62</f>
        <v>0.013386805614575002</v>
      </c>
      <c r="F111">
        <f>F71*10000/F62</f>
        <v>-0.025190196416994784</v>
      </c>
      <c r="G111">
        <f>AVERAGE(C111:E111)</f>
        <v>-0.00018818001207937182</v>
      </c>
      <c r="H111">
        <f>STDEV(C111:E111)</f>
        <v>0.01398796937274484</v>
      </c>
      <c r="I111">
        <f>(B111*B4+C111*C4+D111*D4+E111*E4+F111*F4)/SUM(B4:F4)</f>
        <v>-0.011592481113188568</v>
      </c>
    </row>
    <row r="112" spans="1:9" ht="12.75">
      <c r="A112" t="s">
        <v>75</v>
      </c>
      <c r="B112">
        <f>B72*10000/B62</f>
        <v>-0.02860780569943399</v>
      </c>
      <c r="C112">
        <f>C72*10000/C62</f>
        <v>-0.02070118581264039</v>
      </c>
      <c r="D112">
        <f>D72*10000/D62</f>
        <v>-0.030815360812173575</v>
      </c>
      <c r="E112">
        <f>E72*10000/E62</f>
        <v>-0.014946062576441113</v>
      </c>
      <c r="F112">
        <f>F72*10000/F62</f>
        <v>-0.022856641677082828</v>
      </c>
      <c r="G112">
        <f>AVERAGE(C112:E112)</f>
        <v>-0.022154203067085026</v>
      </c>
      <c r="H112">
        <f>STDEV(C112:E112)</f>
        <v>0.00803380986705192</v>
      </c>
      <c r="I112">
        <f>(B112*B4+C112*C4+D112*D4+E112*E4+F112*F4)/SUM(B4:F4)</f>
        <v>-0.023180287700406057</v>
      </c>
    </row>
    <row r="113" spans="1:9" ht="12.75">
      <c r="A113" t="s">
        <v>76</v>
      </c>
      <c r="B113">
        <f>B73*10000/B62</f>
        <v>0.02840296814442754</v>
      </c>
      <c r="C113">
        <f>C73*10000/C62</f>
        <v>0.021331736736902508</v>
      </c>
      <c r="D113">
        <f>D73*10000/D62</f>
        <v>0.020980718818759396</v>
      </c>
      <c r="E113">
        <f>E73*10000/E62</f>
        <v>0.01711709610220352</v>
      </c>
      <c r="F113">
        <f>F73*10000/F62</f>
        <v>-0.001912993558001331</v>
      </c>
      <c r="G113">
        <f>AVERAGE(C113:E113)</f>
        <v>0.01980985055262181</v>
      </c>
      <c r="H113">
        <f>STDEV(C113:E113)</f>
        <v>0.00233858895327929</v>
      </c>
      <c r="I113">
        <f>(B113*B4+C113*C4+D113*D4+E113*E4+F113*F4)/SUM(B4:F4)</f>
        <v>0.0181554605349375</v>
      </c>
    </row>
    <row r="114" spans="1:11" ht="12.75">
      <c r="A114" t="s">
        <v>77</v>
      </c>
      <c r="B114">
        <f>B74*10000/B62</f>
        <v>-0.19348900284032372</v>
      </c>
      <c r="C114">
        <f>C74*10000/C62</f>
        <v>-0.18714313708639363</v>
      </c>
      <c r="D114">
        <f>D74*10000/D62</f>
        <v>-0.19905948088460512</v>
      </c>
      <c r="E114">
        <f>E74*10000/E62</f>
        <v>-0.18326848502369825</v>
      </c>
      <c r="F114">
        <f>F74*10000/F62</f>
        <v>-0.13565514100111156</v>
      </c>
      <c r="G114">
        <f>AVERAGE(C114:E114)</f>
        <v>-0.18982370099823234</v>
      </c>
      <c r="H114">
        <f>STDEV(C114:E114)</f>
        <v>0.008229699553075176</v>
      </c>
      <c r="I114">
        <f>(B114*B4+C114*C4+D114*D4+E114*E4+F114*F4)/SUM(B4:F4)</f>
        <v>-0.18312623979552523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-0.00651352378674626</v>
      </c>
      <c r="C115">
        <f>C75*10000/C62</f>
        <v>-0.0024572697231922827</v>
      </c>
      <c r="D115">
        <f>D75*10000/D62</f>
        <v>-0.000936675338304014</v>
      </c>
      <c r="E115">
        <f>E75*10000/E62</f>
        <v>-1.8583075568124134E-05</v>
      </c>
      <c r="F115">
        <f>F75*10000/F62</f>
        <v>0.001784034585404967</v>
      </c>
      <c r="G115">
        <f>AVERAGE(C115:E115)</f>
        <v>-0.0011375093790214736</v>
      </c>
      <c r="H115">
        <f>STDEV(C115:E115)</f>
        <v>0.0012316853799807263</v>
      </c>
      <c r="I115">
        <f>(B115*B4+C115*C4+D115*D4+E115*E4+F115*F4)/SUM(B4:F4)</f>
        <v>-0.0015258894491868298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88.1849930377378</v>
      </c>
      <c r="C122">
        <f>C82*10000/C62</f>
        <v>27.724445721531353</v>
      </c>
      <c r="D122">
        <f>D82*10000/D62</f>
        <v>-13.50434738589888</v>
      </c>
      <c r="E122">
        <f>E82*10000/E62</f>
        <v>-25.39709954135166</v>
      </c>
      <c r="F122">
        <f>F82*10000/F62</f>
        <v>-75.9207749190845</v>
      </c>
      <c r="G122">
        <f>AVERAGE(C122:E122)</f>
        <v>-3.725667068573063</v>
      </c>
      <c r="H122">
        <f>STDEV(C122:E122)</f>
        <v>27.878156042688218</v>
      </c>
      <c r="I122">
        <f>(B122*B4+C122*C4+D122*D4+E122*E4+F122*F4)/SUM(B4:F4)</f>
        <v>-0.05233882757607028</v>
      </c>
    </row>
    <row r="123" spans="1:9" ht="12.75">
      <c r="A123" t="s">
        <v>81</v>
      </c>
      <c r="B123">
        <f>B83*10000/B62</f>
        <v>1.9247999868824155</v>
      </c>
      <c r="C123">
        <f>C83*10000/C62</f>
        <v>2.702567280276922</v>
      </c>
      <c r="D123">
        <f>D83*10000/D62</f>
        <v>1.6858074105952754</v>
      </c>
      <c r="E123">
        <f>E83*10000/E62</f>
        <v>1.9821025124861702</v>
      </c>
      <c r="F123">
        <f>F83*10000/F62</f>
        <v>9.74940002314246</v>
      </c>
      <c r="G123">
        <f>AVERAGE(C123:E123)</f>
        <v>2.123492401119456</v>
      </c>
      <c r="H123">
        <f>STDEV(C123:E123)</f>
        <v>0.5229182379727824</v>
      </c>
      <c r="I123">
        <f>(B123*B4+C123*C4+D123*D4+E123*E4+F123*F4)/SUM(B4:F4)</f>
        <v>3.1121277225045256</v>
      </c>
    </row>
    <row r="124" spans="1:9" ht="12.75">
      <c r="A124" t="s">
        <v>82</v>
      </c>
      <c r="B124">
        <f>B84*10000/B62</f>
        <v>0.16507411663600496</v>
      </c>
      <c r="C124">
        <f>C84*10000/C62</f>
        <v>-0.004356814727653768</v>
      </c>
      <c r="D124">
        <f>D84*10000/D62</f>
        <v>0.11096049892845497</v>
      </c>
      <c r="E124">
        <f>E84*10000/E62</f>
        <v>-1.9517053418206576</v>
      </c>
      <c r="F124">
        <f>F84*10000/F62</f>
        <v>0.28781513862000646</v>
      </c>
      <c r="G124">
        <f>AVERAGE(C124:E124)</f>
        <v>-0.6150338858732854</v>
      </c>
      <c r="H124">
        <f>STDEV(C124:E124)</f>
        <v>1.159026512451534</v>
      </c>
      <c r="I124">
        <f>(B124*B4+C124*C4+D124*D4+E124*E4+F124*F4)/SUM(B4:F4)</f>
        <v>-0.38182536087244556</v>
      </c>
    </row>
    <row r="125" spans="1:9" ht="12.75">
      <c r="A125" t="s">
        <v>83</v>
      </c>
      <c r="B125">
        <f>B85*10000/B62</f>
        <v>0.390448544768833</v>
      </c>
      <c r="C125">
        <f>C85*10000/C62</f>
        <v>0.4258989735775281</v>
      </c>
      <c r="D125">
        <f>D85*10000/D62</f>
        <v>-0.08218370508126743</v>
      </c>
      <c r="E125">
        <f>E85*10000/E62</f>
        <v>-0.1434062101757509</v>
      </c>
      <c r="F125">
        <f>F85*10000/F62</f>
        <v>-1.607585760992054</v>
      </c>
      <c r="G125">
        <f>AVERAGE(C125:E125)</f>
        <v>0.06676968610683659</v>
      </c>
      <c r="H125">
        <f>STDEV(C125:E125)</f>
        <v>0.3125178916828858</v>
      </c>
      <c r="I125">
        <f>(B125*B4+C125*C4+D125*D4+E125*E4+F125*F4)/SUM(B4:F4)</f>
        <v>-0.10971680679712895</v>
      </c>
    </row>
    <row r="126" spans="1:9" ht="12.75">
      <c r="A126" t="s">
        <v>84</v>
      </c>
      <c r="B126">
        <f>B86*10000/B62</f>
        <v>0.8462192467287403</v>
      </c>
      <c r="C126">
        <f>C86*10000/C62</f>
        <v>0.36178729755558997</v>
      </c>
      <c r="D126">
        <f>D86*10000/D62</f>
        <v>0.5209023039729103</v>
      </c>
      <c r="E126">
        <f>E86*10000/E62</f>
        <v>0.4479712506910262</v>
      </c>
      <c r="F126">
        <f>F86*10000/F62</f>
        <v>1.837727995424463</v>
      </c>
      <c r="G126">
        <f>AVERAGE(C126:E126)</f>
        <v>0.44355361740650884</v>
      </c>
      <c r="H126">
        <f>STDEV(C126:E126)</f>
        <v>0.0796494377235228</v>
      </c>
      <c r="I126">
        <f>(B126*B4+C126*C4+D126*D4+E126*E4+F126*F4)/SUM(B4:F4)</f>
        <v>0.6878023912912407</v>
      </c>
    </row>
    <row r="127" spans="1:9" ht="12.75">
      <c r="A127" t="s">
        <v>85</v>
      </c>
      <c r="B127">
        <f>B87*10000/B62</f>
        <v>0.19709730839539127</v>
      </c>
      <c r="C127">
        <f>C87*10000/C62</f>
        <v>0.32204109010519966</v>
      </c>
      <c r="D127">
        <f>D87*10000/D62</f>
        <v>0.7262625323988099</v>
      </c>
      <c r="E127">
        <f>E87*10000/E62</f>
        <v>0.35905675024679257</v>
      </c>
      <c r="F127">
        <f>F87*10000/F62</f>
        <v>0.4366572528381353</v>
      </c>
      <c r="G127">
        <f>AVERAGE(C127:E127)</f>
        <v>0.46912012425026733</v>
      </c>
      <c r="H127">
        <f>STDEV(C127:E127)</f>
        <v>0.22345962347872442</v>
      </c>
      <c r="I127">
        <f>(B127*B4+C127*C4+D127*D4+E127*E4+F127*F4)/SUM(B4:F4)</f>
        <v>0.4253697953618277</v>
      </c>
    </row>
    <row r="128" spans="1:9" ht="12.75">
      <c r="A128" t="s">
        <v>86</v>
      </c>
      <c r="B128">
        <f>B88*10000/B62</f>
        <v>0.03585544946165191</v>
      </c>
      <c r="C128">
        <f>C88*10000/C62</f>
        <v>0.2786977691268447</v>
      </c>
      <c r="D128">
        <f>D88*10000/D62</f>
        <v>-0.013598720961066303</v>
      </c>
      <c r="E128">
        <f>E88*10000/E62</f>
        <v>-0.2823626783534507</v>
      </c>
      <c r="F128">
        <f>F88*10000/F62</f>
        <v>0.030589964483983843</v>
      </c>
      <c r="G128">
        <f>AVERAGE(C128:E128)</f>
        <v>-0.0057545433958907655</v>
      </c>
      <c r="H128">
        <f>STDEV(C128:E128)</f>
        <v>0.28061246368070114</v>
      </c>
      <c r="I128">
        <f>(B128*B4+C128*C4+D128*D4+E128*E4+F128*F4)/SUM(B4:F4)</f>
        <v>0.005117667640164675</v>
      </c>
    </row>
    <row r="129" spans="1:9" ht="12.75">
      <c r="A129" t="s">
        <v>87</v>
      </c>
      <c r="B129">
        <f>B89*10000/B62</f>
        <v>1.2527565180382601E-05</v>
      </c>
      <c r="C129">
        <f>C89*10000/C62</f>
        <v>0.05821429077788374</v>
      </c>
      <c r="D129">
        <f>D89*10000/D62</f>
        <v>-0.027147665833752745</v>
      </c>
      <c r="E129">
        <f>E89*10000/E62</f>
        <v>0.06378800236870305</v>
      </c>
      <c r="F129">
        <f>F89*10000/F62</f>
        <v>-0.017612773226240407</v>
      </c>
      <c r="G129">
        <f>AVERAGE(C129:E129)</f>
        <v>0.03161820910427802</v>
      </c>
      <c r="H129">
        <f>STDEV(C129:E129)</f>
        <v>0.05096898672868249</v>
      </c>
      <c r="I129">
        <f>(B129*B4+C129*C4+D129*D4+E129*E4+F129*F4)/SUM(B4:F4)</f>
        <v>0.02048765504513795</v>
      </c>
    </row>
    <row r="130" spans="1:9" ht="12.75">
      <c r="A130" t="s">
        <v>88</v>
      </c>
      <c r="B130">
        <f>B90*10000/B62</f>
        <v>0.10348401656468159</v>
      </c>
      <c r="C130">
        <f>C90*10000/C62</f>
        <v>0.14966466092440425</v>
      </c>
      <c r="D130">
        <f>D90*10000/D62</f>
        <v>0.08798409102728048</v>
      </c>
      <c r="E130">
        <f>E90*10000/E62</f>
        <v>0.07223111816291525</v>
      </c>
      <c r="F130">
        <f>F90*10000/F62</f>
        <v>0.24048621239473136</v>
      </c>
      <c r="G130">
        <f>AVERAGE(C130:E130)</f>
        <v>0.10329329003819998</v>
      </c>
      <c r="H130">
        <f>STDEV(C130:E130)</f>
        <v>0.04092391802987335</v>
      </c>
      <c r="I130">
        <f>(B130*B4+C130*C4+D130*D4+E130*E4+F130*F4)/SUM(B4:F4)</f>
        <v>0.12162559130976694</v>
      </c>
    </row>
    <row r="131" spans="1:9" ht="12.75">
      <c r="A131" t="s">
        <v>89</v>
      </c>
      <c r="B131">
        <f>B91*10000/B62</f>
        <v>-0.0032032034184889943</v>
      </c>
      <c r="C131">
        <f>C91*10000/C62</f>
        <v>0.008129330557773302</v>
      </c>
      <c r="D131">
        <f>D91*10000/D62</f>
        <v>0.04516760248801539</v>
      </c>
      <c r="E131">
        <f>E91*10000/E62</f>
        <v>0.051837671931570205</v>
      </c>
      <c r="F131">
        <f>F91*10000/F62</f>
        <v>-0.017359562006150304</v>
      </c>
      <c r="G131">
        <f>AVERAGE(C131:E131)</f>
        <v>0.0350448683257863</v>
      </c>
      <c r="H131">
        <f>STDEV(C131:E131)</f>
        <v>0.023546912464301163</v>
      </c>
      <c r="I131">
        <f>(B131*B4+C131*C4+D131*D4+E131*E4+F131*F4)/SUM(B4:F4)</f>
        <v>0.022516377016859847</v>
      </c>
    </row>
    <row r="132" spans="1:9" ht="12.75">
      <c r="A132" t="s">
        <v>90</v>
      </c>
      <c r="B132">
        <f>B92*10000/B62</f>
        <v>0.016481431540176564</v>
      </c>
      <c r="C132">
        <f>C92*10000/C62</f>
        <v>0.08712111718444382</v>
      </c>
      <c r="D132">
        <f>D92*10000/D62</f>
        <v>-0.001569002408987894</v>
      </c>
      <c r="E132">
        <f>E92*10000/E62</f>
        <v>-0.0014194379014623381</v>
      </c>
      <c r="F132">
        <f>F92*10000/F62</f>
        <v>-0.0025376218716237735</v>
      </c>
      <c r="G132">
        <f>AVERAGE(C132:E132)</f>
        <v>0.028044225624664524</v>
      </c>
      <c r="H132">
        <f>STDEV(C132:E132)</f>
        <v>0.051162143520965965</v>
      </c>
      <c r="I132">
        <f>(B132*B4+C132*C4+D132*D4+E132*E4+F132*F4)/SUM(B4:F4)</f>
        <v>0.022296740800494052</v>
      </c>
    </row>
    <row r="133" spans="1:9" ht="12.75">
      <c r="A133" t="s">
        <v>91</v>
      </c>
      <c r="B133">
        <f>B93*10000/B62</f>
        <v>0.09301771921023518</v>
      </c>
      <c r="C133">
        <f>C93*10000/C62</f>
        <v>0.08582371172893731</v>
      </c>
      <c r="D133">
        <f>D93*10000/D62</f>
        <v>0.0979871985206803</v>
      </c>
      <c r="E133">
        <f>E93*10000/E62</f>
        <v>0.09557977033154808</v>
      </c>
      <c r="F133">
        <f>F93*10000/F62</f>
        <v>0.0380976956350555</v>
      </c>
      <c r="G133">
        <f>AVERAGE(C133:E133)</f>
        <v>0.09313022686038856</v>
      </c>
      <c r="H133">
        <f>STDEV(C133:E133)</f>
        <v>0.006441102401456862</v>
      </c>
      <c r="I133">
        <f>(B133*B4+C133*C4+D133*D4+E133*E4+F133*F4)/SUM(B4:F4)</f>
        <v>0.08577158227035069</v>
      </c>
    </row>
    <row r="134" spans="1:9" ht="12.75">
      <c r="A134" t="s">
        <v>92</v>
      </c>
      <c r="B134">
        <f>B94*10000/B62</f>
        <v>-0.002006280998086507</v>
      </c>
      <c r="C134">
        <f>C94*10000/C62</f>
        <v>0.012386896565996446</v>
      </c>
      <c r="D134">
        <f>D94*10000/D62</f>
        <v>0.011501929637298387</v>
      </c>
      <c r="E134">
        <f>E94*10000/E62</f>
        <v>0.01098645739926983</v>
      </c>
      <c r="F134">
        <f>F94*10000/F62</f>
        <v>-0.015625070198782856</v>
      </c>
      <c r="G134">
        <f>AVERAGE(C134:E134)</f>
        <v>0.011625094534188222</v>
      </c>
      <c r="H134">
        <f>STDEV(C134:E134)</f>
        <v>0.0007082970131200812</v>
      </c>
      <c r="I134">
        <f>(B134*B4+C134*C4+D134*D4+E134*E4+F134*F4)/SUM(B4:F4)</f>
        <v>0.006017008892958275</v>
      </c>
    </row>
    <row r="135" spans="1:9" ht="12.75">
      <c r="A135" t="s">
        <v>93</v>
      </c>
      <c r="B135">
        <f>B95*10000/B62</f>
        <v>-0.004150209979166366</v>
      </c>
      <c r="C135">
        <f>C95*10000/C62</f>
        <v>-0.001259130618779728</v>
      </c>
      <c r="D135">
        <f>D95*10000/D62</f>
        <v>-0.0037709943101194698</v>
      </c>
      <c r="E135">
        <f>E95*10000/E62</f>
        <v>0.0015085470166558913</v>
      </c>
      <c r="F135">
        <f>F95*10000/F62</f>
        <v>-0.001608763440104947</v>
      </c>
      <c r="G135">
        <f>AVERAGE(C135:E135)</f>
        <v>-0.001173859304081102</v>
      </c>
      <c r="H135">
        <f>STDEV(C135:E135)</f>
        <v>0.00264080339160549</v>
      </c>
      <c r="I135">
        <f>(B135*B4+C135*C4+D135*D4+E135*E4+F135*F4)/SUM(B4:F4)</f>
        <v>-0.001662150028112811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2004-02-25T14:03:32Z</cp:lastPrinted>
  <dcterms:created xsi:type="dcterms:W3CDTF">2004-02-25T14:03:00Z</dcterms:created>
  <dcterms:modified xsi:type="dcterms:W3CDTF">2004-02-26T08:49:48Z</dcterms:modified>
  <cp:category/>
  <cp:version/>
  <cp:contentType/>
  <cp:contentStatus/>
</cp:coreProperties>
</file>