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<sst xmlns="http://schemas.openxmlformats.org/spreadsheetml/2006/main" count="202" uniqueCount="97">
  <si>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Wed 25/02/2004       08:46:10</t>
  </si>
  <si>
    <t>LISSNER</t>
  </si>
  <si>
    <t>HCMQAP191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</si>
  <si>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</si>
  <si>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</si>
  <si>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</si>
  <si>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</si>
  <si>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</si>
  <si>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</si>
  <si>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</si>
  <si>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</si>
  <si>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</si>
  <si>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</si>
  <si>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</si>
  <si>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</si>
  <si>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</si>
  <si>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</si>
  <si>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</si>
  <si>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</si>
  <si>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</si>
  <si>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</si>
  <si>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</si>
  <si>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</si>
  <si>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</si>
  <si>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</si>
  <si>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</si>
  <si>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</si>
  <si>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</si>
  <si>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</si>
  <si>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</si>
  <si>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</si>
  <si>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</si>
  <si>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a4*</t>
  </si>
  <si>
    <t>a5</t>
  </si>
  <si>
    <t>a6</t>
  </si>
  <si>
    <t>a7</t>
  </si>
  <si>
    <t>a8*!</t>
  </si>
  <si>
    <t>a9</t>
  </si>
  <si>
    <t>a10</t>
  </si>
  <si>
    <t>a11</t>
  </si>
  <si>
    <t>a12</t>
  </si>
  <si>
    <t>a13*!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</si>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</sst>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4594624"/>
        <c:axId val="21589569"/>
      </c:lineChart>
      <c:catAx>
        <c:axId val="545946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1589569"/>
        <c:crosses val="autoZero"/>
        <c:auto val="1"/>
        <c:lblOffset val="100"/>
        <c:noMultiLvlLbl val="0"/>
      </c:catAx>
      <c:valAx>
        <c:axId val="2158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459462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44</xdr:row>
      <xdr:rowOff>9525</xdr:rowOff>
    </xdr:from>
    <xdr:to>
      <xdr:col>6</xdr:col>
      <xdr:colOff>457200</xdr:colOff>
      <xdr:row>63</xdr:row>
      <xdr:rowOff>9525</xdr:rowOff>
    </xdr:to>
    <xdr:graphicFrame>
      <xdr:nvGraphicFramePr>
        <xdr:cNvPr id="1" name="Chart 1"/>
        <xdr:cNvGraphicFramePr/>
      </xdr:nvGraphicFramePr>
      <xdr:xfrm>
        <a:off x="333375" y="6800850"/>
        <a:ext cx="51911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41">
      <selection activeCell="D65" sqref="D65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-0.002262</v>
      </c>
      <c r="C4" s="13">
        <v>-0.003759</v>
      </c>
      <c r="D4" s="13">
        <v>-0.003758</v>
      </c>
      <c r="E4" s="13">
        <v>-0.003758</v>
      </c>
      <c r="F4" s="24">
        <v>-0.002082</v>
      </c>
      <c r="G4" s="34">
        <v>-0.011713</v>
      </c>
    </row>
    <row r="5" spans="1:7" ht="12.75" thickBot="1">
      <c r="A5" s="44" t="s">
        <v>13</v>
      </c>
      <c r="B5" s="45">
        <v>1.812998</v>
      </c>
      <c r="C5" s="46">
        <v>0.708631</v>
      </c>
      <c r="D5" s="46">
        <v>0.699012</v>
      </c>
      <c r="E5" s="46">
        <v>-0.624909</v>
      </c>
      <c r="F5" s="47">
        <v>-3.313868</v>
      </c>
      <c r="G5" s="48">
        <v>4.877557</v>
      </c>
    </row>
    <row r="6" spans="1:7" ht="12.75" thickTop="1">
      <c r="A6" s="6" t="s">
        <v>14</v>
      </c>
      <c r="B6" s="39">
        <v>-130.4548</v>
      </c>
      <c r="C6" s="40">
        <v>55.52374</v>
      </c>
      <c r="D6" s="40">
        <v>-122.487</v>
      </c>
      <c r="E6" s="40">
        <v>123.3864</v>
      </c>
      <c r="F6" s="41">
        <v>39.85991</v>
      </c>
      <c r="G6" s="42">
        <v>-0.004113982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-2.593745</v>
      </c>
      <c r="C8" s="14">
        <v>2.622385</v>
      </c>
      <c r="D8" s="14">
        <v>1.399024</v>
      </c>
      <c r="E8" s="14">
        <v>2.031459</v>
      </c>
      <c r="F8" s="25">
        <v>-6.298753</v>
      </c>
      <c r="G8" s="35">
        <v>0.2411037</v>
      </c>
    </row>
    <row r="9" spans="1:7" ht="12">
      <c r="A9" s="20" t="s">
        <v>17</v>
      </c>
      <c r="B9" s="29">
        <v>-0.7671897</v>
      </c>
      <c r="C9" s="14">
        <v>0.07522609</v>
      </c>
      <c r="D9" s="14">
        <v>-0.05810634</v>
      </c>
      <c r="E9" s="14">
        <v>-0.1834394</v>
      </c>
      <c r="F9" s="25">
        <v>-0.06758139</v>
      </c>
      <c r="G9" s="35">
        <v>-0.1600396</v>
      </c>
    </row>
    <row r="10" spans="1:7" ht="12">
      <c r="A10" s="20" t="s">
        <v>18</v>
      </c>
      <c r="B10" s="29">
        <v>1.02626</v>
      </c>
      <c r="C10" s="14">
        <v>-0.8218597</v>
      </c>
      <c r="D10" s="14">
        <v>-0.4284997</v>
      </c>
      <c r="E10" s="14">
        <v>-0.5156407</v>
      </c>
      <c r="F10" s="25">
        <v>1.430103</v>
      </c>
      <c r="G10" s="35">
        <v>-0.08568026</v>
      </c>
    </row>
    <row r="11" spans="1:7" ht="12">
      <c r="A11" s="21" t="s">
        <v>19</v>
      </c>
      <c r="B11" s="31">
        <v>3.694259</v>
      </c>
      <c r="C11" s="16">
        <v>3.695135</v>
      </c>
      <c r="D11" s="16">
        <v>4.55525</v>
      </c>
      <c r="E11" s="16">
        <v>3.953696</v>
      </c>
      <c r="F11" s="27">
        <v>14.15423</v>
      </c>
      <c r="G11" s="37">
        <v>5.358473</v>
      </c>
    </row>
    <row r="12" spans="1:7" ht="12">
      <c r="A12" s="20" t="s">
        <v>20</v>
      </c>
      <c r="B12" s="29">
        <v>-0.3125047</v>
      </c>
      <c r="C12" s="14">
        <v>-0.207369</v>
      </c>
      <c r="D12" s="14">
        <v>-0.2032758</v>
      </c>
      <c r="E12" s="14">
        <v>-0.165665</v>
      </c>
      <c r="F12" s="25">
        <v>-0.4682266</v>
      </c>
      <c r="G12" s="35">
        <v>-0.2463386</v>
      </c>
    </row>
    <row r="13" spans="1:7" ht="12">
      <c r="A13" s="20" t="s">
        <v>21</v>
      </c>
      <c r="B13" s="29">
        <v>0.1603738</v>
      </c>
      <c r="C13" s="14">
        <v>0.07138837</v>
      </c>
      <c r="D13" s="14">
        <v>0.04704164</v>
      </c>
      <c r="E13" s="14">
        <v>-0.06765036</v>
      </c>
      <c r="F13" s="25">
        <v>-0.121005</v>
      </c>
      <c r="G13" s="35">
        <v>0.01934908</v>
      </c>
    </row>
    <row r="14" spans="1:7" ht="12">
      <c r="A14" s="20" t="s">
        <v>22</v>
      </c>
      <c r="B14" s="29">
        <v>0.1138562</v>
      </c>
      <c r="C14" s="14">
        <v>-0.001077978</v>
      </c>
      <c r="D14" s="14">
        <v>0.02802619</v>
      </c>
      <c r="E14" s="14">
        <v>-0.03600149</v>
      </c>
      <c r="F14" s="25">
        <v>0.07051412</v>
      </c>
      <c r="G14" s="35">
        <v>0.02371456</v>
      </c>
    </row>
    <row r="15" spans="1:7" ht="12">
      <c r="A15" s="21" t="s">
        <v>23</v>
      </c>
      <c r="B15" s="31">
        <v>-0.3409178</v>
      </c>
      <c r="C15" s="16">
        <v>-0.1043122</v>
      </c>
      <c r="D15" s="16">
        <v>-0.09154709</v>
      </c>
      <c r="E15" s="16">
        <v>-0.1593085</v>
      </c>
      <c r="F15" s="27">
        <v>-0.4152789</v>
      </c>
      <c r="G15" s="37">
        <v>-0.1901894</v>
      </c>
    </row>
    <row r="16" spans="1:7" ht="12">
      <c r="A16" s="20" t="s">
        <v>24</v>
      </c>
      <c r="B16" s="29">
        <v>-0.01140383</v>
      </c>
      <c r="C16" s="14">
        <v>-0.08027417</v>
      </c>
      <c r="D16" s="14">
        <v>-0.0447139</v>
      </c>
      <c r="E16" s="14">
        <v>-0.04766486</v>
      </c>
      <c r="F16" s="25">
        <v>-0.04610757</v>
      </c>
      <c r="G16" s="35">
        <v>-0.04933968</v>
      </c>
    </row>
    <row r="17" spans="1:7" ht="12">
      <c r="A17" s="20" t="s">
        <v>25</v>
      </c>
      <c r="B17" s="29">
        <v>-0.02767688</v>
      </c>
      <c r="C17" s="14">
        <v>-0.02508636</v>
      </c>
      <c r="D17" s="14">
        <v>-0.02738313</v>
      </c>
      <c r="E17" s="14">
        <v>-0.01083847</v>
      </c>
      <c r="F17" s="25">
        <v>-0.03187344</v>
      </c>
      <c r="G17" s="35">
        <v>-0.0234873</v>
      </c>
    </row>
    <row r="18" spans="1:7" ht="12">
      <c r="A18" s="20" t="s">
        <v>26</v>
      </c>
      <c r="B18" s="29">
        <v>0.04185504</v>
      </c>
      <c r="C18" s="14">
        <v>0.01229473</v>
      </c>
      <c r="D18" s="14">
        <v>0.05321297</v>
      </c>
      <c r="E18" s="14">
        <v>0.002302282</v>
      </c>
      <c r="F18" s="25">
        <v>-0.008893596</v>
      </c>
      <c r="G18" s="35">
        <v>0.02120206</v>
      </c>
    </row>
    <row r="19" spans="1:7" ht="12">
      <c r="A19" s="21" t="s">
        <v>27</v>
      </c>
      <c r="B19" s="31">
        <v>-0.190506</v>
      </c>
      <c r="C19" s="16">
        <v>-0.1697913</v>
      </c>
      <c r="D19" s="16">
        <v>-0.1789403</v>
      </c>
      <c r="E19" s="16">
        <v>-0.1669042</v>
      </c>
      <c r="F19" s="27">
        <v>-0.1130882</v>
      </c>
      <c r="G19" s="37">
        <v>-0.166739</v>
      </c>
    </row>
    <row r="20" spans="1:7" ht="12.75" thickBot="1">
      <c r="A20" s="44" t="s">
        <v>28</v>
      </c>
      <c r="B20" s="45">
        <v>-0.00214264</v>
      </c>
      <c r="C20" s="46">
        <v>0.003953089</v>
      </c>
      <c r="D20" s="46">
        <v>-6.99054E-05</v>
      </c>
      <c r="E20" s="46">
        <v>0.003699911</v>
      </c>
      <c r="F20" s="47">
        <v>-0.008033761</v>
      </c>
      <c r="G20" s="48">
        <v>0.0004428045</v>
      </c>
    </row>
    <row r="21" spans="1:7" ht="12.75" thickTop="1">
      <c r="A21" s="6" t="s">
        <v>29</v>
      </c>
      <c r="B21" s="39">
        <v>-119.0305</v>
      </c>
      <c r="C21" s="40">
        <v>98.19749</v>
      </c>
      <c r="D21" s="40">
        <v>-30.44096</v>
      </c>
      <c r="E21" s="40">
        <v>58.82929</v>
      </c>
      <c r="F21" s="41">
        <v>-99.14173</v>
      </c>
      <c r="G21" s="43">
        <v>0.00531484</v>
      </c>
    </row>
    <row r="22" spans="1:7" ht="12">
      <c r="A22" s="20" t="s">
        <v>30</v>
      </c>
      <c r="B22" s="29">
        <v>36.26013</v>
      </c>
      <c r="C22" s="14">
        <v>14.17264</v>
      </c>
      <c r="D22" s="14">
        <v>13.98025</v>
      </c>
      <c r="E22" s="14">
        <v>-12.49818</v>
      </c>
      <c r="F22" s="25">
        <v>-66.27833</v>
      </c>
      <c r="G22" s="36">
        <v>0</v>
      </c>
    </row>
    <row r="23" spans="1:7" ht="12">
      <c r="A23" s="20" t="s">
        <v>31</v>
      </c>
      <c r="B23" s="29">
        <v>1.62486</v>
      </c>
      <c r="C23" s="14">
        <v>-2.627552</v>
      </c>
      <c r="D23" s="14">
        <v>-1.476727</v>
      </c>
      <c r="E23" s="14">
        <v>0.8326519</v>
      </c>
      <c r="F23" s="25">
        <v>12.77695</v>
      </c>
      <c r="G23" s="35">
        <v>1.151287</v>
      </c>
    </row>
    <row r="24" spans="1:7" ht="12">
      <c r="A24" s="20" t="s">
        <v>32</v>
      </c>
      <c r="B24" s="29">
        <v>1.068909</v>
      </c>
      <c r="C24" s="14">
        <v>2.95104</v>
      </c>
      <c r="D24" s="14">
        <v>2.727464</v>
      </c>
      <c r="E24" s="14">
        <v>3.482554</v>
      </c>
      <c r="F24" s="25">
        <v>2.766175</v>
      </c>
      <c r="G24" s="49">
        <v>2.727858</v>
      </c>
    </row>
    <row r="25" spans="1:7" ht="12">
      <c r="A25" s="20" t="s">
        <v>33</v>
      </c>
      <c r="B25" s="29">
        <v>-0.1660761</v>
      </c>
      <c r="C25" s="14">
        <v>-1.337564</v>
      </c>
      <c r="D25" s="14">
        <v>-1.36873</v>
      </c>
      <c r="E25" s="14">
        <v>0.08189957</v>
      </c>
      <c r="F25" s="25">
        <v>-0.4315641</v>
      </c>
      <c r="G25" s="35">
        <v>-0.7131046</v>
      </c>
    </row>
    <row r="26" spans="1:7" ht="12">
      <c r="A26" s="21" t="s">
        <v>34</v>
      </c>
      <c r="B26" s="31">
        <v>0.5596522</v>
      </c>
      <c r="C26" s="16">
        <v>0.1542122</v>
      </c>
      <c r="D26" s="16">
        <v>0.04426853</v>
      </c>
      <c r="E26" s="16">
        <v>0.3322953</v>
      </c>
      <c r="F26" s="27">
        <v>1.404256</v>
      </c>
      <c r="G26" s="37">
        <v>0.3956779</v>
      </c>
    </row>
    <row r="27" spans="1:7" ht="12">
      <c r="A27" s="20" t="s">
        <v>35</v>
      </c>
      <c r="B27" s="29">
        <v>0.05834354</v>
      </c>
      <c r="C27" s="14">
        <v>0.1338538</v>
      </c>
      <c r="D27" s="14">
        <v>0.2425857</v>
      </c>
      <c r="E27" s="14">
        <v>0.3681543</v>
      </c>
      <c r="F27" s="25">
        <v>0.5054237</v>
      </c>
      <c r="G27" s="35">
        <v>0.2549926</v>
      </c>
    </row>
    <row r="28" spans="1:7" ht="12">
      <c r="A28" s="20" t="s">
        <v>36</v>
      </c>
      <c r="B28" s="50">
        <v>0.01592106</v>
      </c>
      <c r="C28" s="51">
        <v>0.4010929</v>
      </c>
      <c r="D28" s="51">
        <v>0.3973392</v>
      </c>
      <c r="E28" s="51">
        <v>0.3609066</v>
      </c>
      <c r="F28" s="52">
        <v>0.5455467</v>
      </c>
      <c r="G28" s="49">
        <v>0.3539865</v>
      </c>
    </row>
    <row r="29" spans="1:7" ht="12">
      <c r="A29" s="20" t="s">
        <v>37</v>
      </c>
      <c r="B29" s="29">
        <v>0.03328113</v>
      </c>
      <c r="C29" s="14">
        <v>-0.001511109</v>
      </c>
      <c r="D29" s="14">
        <v>-0.04809021</v>
      </c>
      <c r="E29" s="14">
        <v>0.02436441</v>
      </c>
      <c r="F29" s="25">
        <v>0.02715574</v>
      </c>
      <c r="G29" s="35">
        <v>0.002366743</v>
      </c>
    </row>
    <row r="30" spans="1:7" ht="12">
      <c r="A30" s="21" t="s">
        <v>38</v>
      </c>
      <c r="B30" s="31">
        <v>0.04307698</v>
      </c>
      <c r="C30" s="16">
        <v>0.07385201</v>
      </c>
      <c r="D30" s="16">
        <v>0.08112763</v>
      </c>
      <c r="E30" s="16">
        <v>0.06508969</v>
      </c>
      <c r="F30" s="27">
        <v>0.3173185</v>
      </c>
      <c r="G30" s="37">
        <v>0.1015109</v>
      </c>
    </row>
    <row r="31" spans="1:7" ht="12">
      <c r="A31" s="20" t="s">
        <v>39</v>
      </c>
      <c r="B31" s="29">
        <v>0.004851901</v>
      </c>
      <c r="C31" s="14">
        <v>0.0440959</v>
      </c>
      <c r="D31" s="14">
        <v>0.04803455</v>
      </c>
      <c r="E31" s="14">
        <v>0.03389497</v>
      </c>
      <c r="F31" s="25">
        <v>0.03917931</v>
      </c>
      <c r="G31" s="35">
        <v>0.03625457</v>
      </c>
    </row>
    <row r="32" spans="1:7" ht="12">
      <c r="A32" s="20" t="s">
        <v>40</v>
      </c>
      <c r="B32" s="29">
        <v>0.008818991</v>
      </c>
      <c r="C32" s="14">
        <v>0.04976637</v>
      </c>
      <c r="D32" s="14">
        <v>0.04647888</v>
      </c>
      <c r="E32" s="14">
        <v>0.01744611</v>
      </c>
      <c r="F32" s="25">
        <v>0.05447137</v>
      </c>
      <c r="G32" s="35">
        <v>0.03589869</v>
      </c>
    </row>
    <row r="33" spans="1:7" ht="12">
      <c r="A33" s="20" t="s">
        <v>41</v>
      </c>
      <c r="B33" s="50">
        <v>0.1075285</v>
      </c>
      <c r="C33" s="51">
        <v>0.07193496</v>
      </c>
      <c r="D33" s="51">
        <v>0.1050952</v>
      </c>
      <c r="E33" s="51">
        <v>0.07271008</v>
      </c>
      <c r="F33" s="52">
        <v>0.04098374</v>
      </c>
      <c r="G33" s="49">
        <v>0.08112636</v>
      </c>
    </row>
    <row r="34" spans="1:7" ht="12">
      <c r="A34" s="21" t="s">
        <v>42</v>
      </c>
      <c r="B34" s="31">
        <v>-0.007928027</v>
      </c>
      <c r="C34" s="16">
        <v>0.003981587</v>
      </c>
      <c r="D34" s="16">
        <v>0.005931289</v>
      </c>
      <c r="E34" s="16">
        <v>0.005320859</v>
      </c>
      <c r="F34" s="27">
        <v>-0.008322637</v>
      </c>
      <c r="G34" s="37">
        <v>0.001429015</v>
      </c>
    </row>
    <row r="35" spans="1:7" ht="12.75" thickBot="1">
      <c r="A35" s="22" t="s">
        <v>43</v>
      </c>
      <c r="B35" s="32">
        <v>-0.002462247</v>
      </c>
      <c r="C35" s="17">
        <v>-0.005562521</v>
      </c>
      <c r="D35" s="17">
        <v>-0.007328159</v>
      </c>
      <c r="E35" s="17">
        <v>-0.005609701</v>
      </c>
      <c r="F35" s="28">
        <v>0.005224457</v>
      </c>
      <c r="G35" s="38">
        <v>-0.004111638</v>
      </c>
    </row>
    <row r="36" spans="1:7" ht="12">
      <c r="A36" s="4" t="s">
        <v>44</v>
      </c>
      <c r="B36" s="3">
        <v>19.22607</v>
      </c>
      <c r="C36" s="3">
        <v>19.22302</v>
      </c>
      <c r="D36" s="3">
        <v>19.23523</v>
      </c>
      <c r="E36" s="3">
        <v>19.24133</v>
      </c>
      <c r="F36" s="3">
        <v>19.25049</v>
      </c>
      <c r="G36" s="3"/>
    </row>
    <row r="37" spans="1:6" ht="12">
      <c r="A37" s="4" t="s">
        <v>45</v>
      </c>
      <c r="B37" s="2">
        <v>0.2024333</v>
      </c>
      <c r="C37" s="2">
        <v>0.1480103</v>
      </c>
      <c r="D37" s="2">
        <v>0.1235962</v>
      </c>
      <c r="E37" s="2">
        <v>0.1118978</v>
      </c>
      <c r="F37" s="2">
        <v>0.1012166</v>
      </c>
    </row>
    <row r="38" spans="1:7" ht="12">
      <c r="A38" s="4" t="s">
        <v>52</v>
      </c>
      <c r="B38" s="2">
        <v>0.0002225039</v>
      </c>
      <c r="C38" s="2">
        <v>-9.462676E-05</v>
      </c>
      <c r="D38" s="2">
        <v>0.0002082998</v>
      </c>
      <c r="E38" s="2">
        <v>-0.0002096316</v>
      </c>
      <c r="F38" s="2">
        <v>-6.887588E-05</v>
      </c>
      <c r="G38" s="2">
        <v>4.994578E-05</v>
      </c>
    </row>
    <row r="39" spans="1:7" ht="12.75" thickBot="1">
      <c r="A39" s="4" t="s">
        <v>53</v>
      </c>
      <c r="B39" s="2">
        <v>0.0002015451</v>
      </c>
      <c r="C39" s="2">
        <v>-0.0001668016</v>
      </c>
      <c r="D39" s="2">
        <v>5.145842E-05</v>
      </c>
      <c r="E39" s="2">
        <v>-0.0001002718</v>
      </c>
      <c r="F39" s="2">
        <v>0.0001680844</v>
      </c>
      <c r="G39" s="2">
        <v>0.0007943275</v>
      </c>
    </row>
    <row r="40" spans="2:5" ht="12.75" thickBot="1">
      <c r="B40" s="7" t="s">
        <v>46</v>
      </c>
      <c r="C40" s="8">
        <v>-0.003758</v>
      </c>
      <c r="D40" s="18" t="s">
        <v>47</v>
      </c>
      <c r="E40" s="9">
        <v>3.11669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12.516</v>
      </c>
      <c r="C43" s="1">
        <v>12.516</v>
      </c>
      <c r="D43" s="1">
        <v>12.516</v>
      </c>
      <c r="E43" s="1">
        <v>12.516</v>
      </c>
      <c r="F43" s="1">
        <v>12.516</v>
      </c>
      <c r="G43" s="1">
        <v>12.516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0.003759</v>
      </c>
      <c r="D4">
        <v>0.003758</v>
      </c>
      <c r="E4">
        <v>0.003758</v>
      </c>
      <c r="F4">
        <v>0.002082</v>
      </c>
      <c r="G4">
        <v>0.011713</v>
      </c>
    </row>
    <row r="5" spans="1:7" ht="12.75">
      <c r="A5" t="s">
        <v>13</v>
      </c>
      <c r="B5">
        <v>1.812998</v>
      </c>
      <c r="C5">
        <v>0.708631</v>
      </c>
      <c r="D5">
        <v>0.699012</v>
      </c>
      <c r="E5">
        <v>-0.624909</v>
      </c>
      <c r="F5">
        <v>-3.313868</v>
      </c>
      <c r="G5">
        <v>4.877557</v>
      </c>
    </row>
    <row r="6" spans="1:7" ht="12.75">
      <c r="A6" t="s">
        <v>14</v>
      </c>
      <c r="B6" s="53">
        <v>-130.4548</v>
      </c>
      <c r="C6" s="53">
        <v>55.52374</v>
      </c>
      <c r="D6" s="53">
        <v>-122.487</v>
      </c>
      <c r="E6" s="53">
        <v>123.3864</v>
      </c>
      <c r="F6" s="53">
        <v>39.85991</v>
      </c>
      <c r="G6" s="53">
        <v>-0.004113982</v>
      </c>
    </row>
    <row r="7" spans="1:7" ht="12.75">
      <c r="A7" t="s">
        <v>15</v>
      </c>
      <c r="B7" s="53">
        <v>10000</v>
      </c>
      <c r="C7" s="53">
        <v>10000</v>
      </c>
      <c r="D7" s="53">
        <v>10000</v>
      </c>
      <c r="E7" s="53">
        <v>10000</v>
      </c>
      <c r="F7" s="53">
        <v>10000</v>
      </c>
      <c r="G7" s="53">
        <v>10000</v>
      </c>
    </row>
    <row r="8" spans="1:7" ht="12.75">
      <c r="A8" t="s">
        <v>16</v>
      </c>
      <c r="B8" s="53">
        <v>-2.593745</v>
      </c>
      <c r="C8" s="53">
        <v>2.622385</v>
      </c>
      <c r="D8" s="53">
        <v>1.399024</v>
      </c>
      <c r="E8" s="53">
        <v>2.031459</v>
      </c>
      <c r="F8" s="53">
        <v>-6.298753</v>
      </c>
      <c r="G8" s="53">
        <v>0.2411037</v>
      </c>
    </row>
    <row r="9" spans="1:7" ht="12.75">
      <c r="A9" t="s">
        <v>17</v>
      </c>
      <c r="B9" s="53">
        <v>-0.7671897</v>
      </c>
      <c r="C9" s="53">
        <v>0.07522609</v>
      </c>
      <c r="D9" s="53">
        <v>-0.05810634</v>
      </c>
      <c r="E9" s="53">
        <v>-0.1834394</v>
      </c>
      <c r="F9" s="53">
        <v>-0.06758139</v>
      </c>
      <c r="G9" s="53">
        <v>-0.1600396</v>
      </c>
    </row>
    <row r="10" spans="1:7" ht="12.75">
      <c r="A10" t="s">
        <v>18</v>
      </c>
      <c r="B10" s="53">
        <v>1.02626</v>
      </c>
      <c r="C10" s="53">
        <v>-0.8218597</v>
      </c>
      <c r="D10" s="53">
        <v>-0.4284997</v>
      </c>
      <c r="E10" s="53">
        <v>-0.5156407</v>
      </c>
      <c r="F10" s="53">
        <v>1.430103</v>
      </c>
      <c r="G10" s="53">
        <v>-0.08568026</v>
      </c>
    </row>
    <row r="11" spans="1:7" ht="12.75">
      <c r="A11" t="s">
        <v>19</v>
      </c>
      <c r="B11" s="53">
        <v>3.694259</v>
      </c>
      <c r="C11" s="53">
        <v>3.695135</v>
      </c>
      <c r="D11" s="53">
        <v>4.55525</v>
      </c>
      <c r="E11" s="53">
        <v>3.953696</v>
      </c>
      <c r="F11" s="53">
        <v>14.15423</v>
      </c>
      <c r="G11" s="53">
        <v>5.358473</v>
      </c>
    </row>
    <row r="12" spans="1:7" ht="12.75">
      <c r="A12" t="s">
        <v>20</v>
      </c>
      <c r="B12" s="53">
        <v>-0.3125047</v>
      </c>
      <c r="C12" s="53">
        <v>-0.207369</v>
      </c>
      <c r="D12" s="53">
        <v>-0.2032758</v>
      </c>
      <c r="E12" s="53">
        <v>-0.165665</v>
      </c>
      <c r="F12" s="53">
        <v>-0.4682266</v>
      </c>
      <c r="G12" s="53">
        <v>-0.2463386</v>
      </c>
    </row>
    <row r="13" spans="1:7" ht="12.75">
      <c r="A13" t="s">
        <v>21</v>
      </c>
      <c r="B13" s="53">
        <v>0.1603738</v>
      </c>
      <c r="C13" s="53">
        <v>0.07138837</v>
      </c>
      <c r="D13" s="53">
        <v>0.04704164</v>
      </c>
      <c r="E13" s="53">
        <v>-0.06765036</v>
      </c>
      <c r="F13" s="53">
        <v>-0.121005</v>
      </c>
      <c r="G13" s="53">
        <v>0.01934908</v>
      </c>
    </row>
    <row r="14" spans="1:7" ht="12.75">
      <c r="A14" t="s">
        <v>22</v>
      </c>
      <c r="B14" s="53">
        <v>0.1138562</v>
      </c>
      <c r="C14" s="53">
        <v>-0.001077978</v>
      </c>
      <c r="D14" s="53">
        <v>0.02802619</v>
      </c>
      <c r="E14" s="53">
        <v>-0.03600149</v>
      </c>
      <c r="F14" s="53">
        <v>0.07051412</v>
      </c>
      <c r="G14" s="53">
        <v>0.02371456</v>
      </c>
    </row>
    <row r="15" spans="1:7" ht="12.75">
      <c r="A15" t="s">
        <v>23</v>
      </c>
      <c r="B15" s="53">
        <v>-0.3409178</v>
      </c>
      <c r="C15" s="53">
        <v>-0.1043122</v>
      </c>
      <c r="D15" s="53">
        <v>-0.09154709</v>
      </c>
      <c r="E15" s="53">
        <v>-0.1593085</v>
      </c>
      <c r="F15" s="53">
        <v>-0.4152789</v>
      </c>
      <c r="G15" s="53">
        <v>-0.1901894</v>
      </c>
    </row>
    <row r="16" spans="1:7" ht="12.75">
      <c r="A16" t="s">
        <v>24</v>
      </c>
      <c r="B16" s="53">
        <v>-0.01140383</v>
      </c>
      <c r="C16" s="53">
        <v>-0.08027417</v>
      </c>
      <c r="D16" s="53">
        <v>-0.0447139</v>
      </c>
      <c r="E16" s="53">
        <v>-0.04766486</v>
      </c>
      <c r="F16" s="53">
        <v>-0.04610757</v>
      </c>
      <c r="G16" s="53">
        <v>-0.04933968</v>
      </c>
    </row>
    <row r="17" spans="1:7" ht="12.75">
      <c r="A17" t="s">
        <v>25</v>
      </c>
      <c r="B17" s="53">
        <v>-0.02767688</v>
      </c>
      <c r="C17" s="53">
        <v>-0.02508636</v>
      </c>
      <c r="D17" s="53">
        <v>-0.02738313</v>
      </c>
      <c r="E17" s="53">
        <v>-0.01083847</v>
      </c>
      <c r="F17" s="53">
        <v>-0.03187344</v>
      </c>
      <c r="G17" s="53">
        <v>-0.0234873</v>
      </c>
    </row>
    <row r="18" spans="1:7" ht="12.75">
      <c r="A18" t="s">
        <v>26</v>
      </c>
      <c r="B18" s="53">
        <v>0.04185504</v>
      </c>
      <c r="C18" s="53">
        <v>0.01229473</v>
      </c>
      <c r="D18" s="53">
        <v>0.05321297</v>
      </c>
      <c r="E18" s="53">
        <v>0.002302282</v>
      </c>
      <c r="F18" s="53">
        <v>-0.008893596</v>
      </c>
      <c r="G18" s="53">
        <v>0.02120206</v>
      </c>
    </row>
    <row r="19" spans="1:7" ht="12.75">
      <c r="A19" t="s">
        <v>27</v>
      </c>
      <c r="B19" s="53">
        <v>-0.190506</v>
      </c>
      <c r="C19" s="53">
        <v>-0.1697913</v>
      </c>
      <c r="D19" s="53">
        <v>-0.1789403</v>
      </c>
      <c r="E19" s="53">
        <v>-0.1669042</v>
      </c>
      <c r="F19" s="53">
        <v>-0.1130882</v>
      </c>
      <c r="G19" s="53">
        <v>-0.166739</v>
      </c>
    </row>
    <row r="20" spans="1:7" ht="12.75">
      <c r="A20" t="s">
        <v>28</v>
      </c>
      <c r="B20" s="53">
        <v>-0.00214264</v>
      </c>
      <c r="C20" s="53">
        <v>0.003953089</v>
      </c>
      <c r="D20" s="53">
        <v>-6.99054E-05</v>
      </c>
      <c r="E20" s="53">
        <v>0.003699911</v>
      </c>
      <c r="F20" s="53">
        <v>-0.008033761</v>
      </c>
      <c r="G20" s="53">
        <v>0.0004428045</v>
      </c>
    </row>
    <row r="21" spans="1:7" ht="12.75">
      <c r="A21" t="s">
        <v>29</v>
      </c>
      <c r="B21" s="53">
        <v>-119.0305</v>
      </c>
      <c r="C21" s="53">
        <v>98.19749</v>
      </c>
      <c r="D21" s="53">
        <v>-30.44096</v>
      </c>
      <c r="E21" s="53">
        <v>58.82929</v>
      </c>
      <c r="F21" s="53">
        <v>-99.14173</v>
      </c>
      <c r="G21" s="53">
        <v>0.00531484</v>
      </c>
    </row>
    <row r="22" spans="1:7" ht="12.75">
      <c r="A22" t="s">
        <v>30</v>
      </c>
      <c r="B22" s="53">
        <v>36.26013</v>
      </c>
      <c r="C22" s="53">
        <v>14.17264</v>
      </c>
      <c r="D22" s="53">
        <v>13.98025</v>
      </c>
      <c r="E22" s="53">
        <v>-12.49818</v>
      </c>
      <c r="F22" s="53">
        <v>-66.27833</v>
      </c>
      <c r="G22" s="53">
        <v>0</v>
      </c>
    </row>
    <row r="23" spans="1:7" ht="12.75">
      <c r="A23" t="s">
        <v>31</v>
      </c>
      <c r="B23" s="53">
        <v>1.62486</v>
      </c>
      <c r="C23" s="53">
        <v>-2.627552</v>
      </c>
      <c r="D23" s="53">
        <v>-1.476727</v>
      </c>
      <c r="E23" s="53">
        <v>0.8326519</v>
      </c>
      <c r="F23" s="53">
        <v>12.77695</v>
      </c>
      <c r="G23" s="53">
        <v>1.151287</v>
      </c>
    </row>
    <row r="24" spans="1:7" ht="12.75">
      <c r="A24" t="s">
        <v>32</v>
      </c>
      <c r="B24" s="53">
        <v>1.068909</v>
      </c>
      <c r="C24" s="53">
        <v>2.95104</v>
      </c>
      <c r="D24" s="53">
        <v>2.727464</v>
      </c>
      <c r="E24" s="53">
        <v>3.482554</v>
      </c>
      <c r="F24" s="53">
        <v>2.766175</v>
      </c>
      <c r="G24" s="53">
        <v>2.727858</v>
      </c>
    </row>
    <row r="25" spans="1:7" ht="12.75">
      <c r="A25" t="s">
        <v>33</v>
      </c>
      <c r="B25" s="53">
        <v>-0.1660761</v>
      </c>
      <c r="C25" s="53">
        <v>-1.337564</v>
      </c>
      <c r="D25" s="53">
        <v>-1.36873</v>
      </c>
      <c r="E25" s="53">
        <v>0.08189957</v>
      </c>
      <c r="F25" s="53">
        <v>-0.4315641</v>
      </c>
      <c r="G25" s="53">
        <v>-0.7131046</v>
      </c>
    </row>
    <row r="26" spans="1:7" ht="12.75">
      <c r="A26" t="s">
        <v>34</v>
      </c>
      <c r="B26" s="53">
        <v>0.5596522</v>
      </c>
      <c r="C26" s="53">
        <v>0.1542122</v>
      </c>
      <c r="D26" s="53">
        <v>0.04426853</v>
      </c>
      <c r="E26" s="53">
        <v>0.3322953</v>
      </c>
      <c r="F26" s="53">
        <v>1.404256</v>
      </c>
      <c r="G26" s="53">
        <v>0.3956779</v>
      </c>
    </row>
    <row r="27" spans="1:7" ht="12.75">
      <c r="A27" t="s">
        <v>35</v>
      </c>
      <c r="B27" s="53">
        <v>0.05834354</v>
      </c>
      <c r="C27" s="53">
        <v>0.1338538</v>
      </c>
      <c r="D27" s="53">
        <v>0.2425857</v>
      </c>
      <c r="E27" s="53">
        <v>0.3681543</v>
      </c>
      <c r="F27" s="53">
        <v>0.5054237</v>
      </c>
      <c r="G27" s="53">
        <v>0.2549926</v>
      </c>
    </row>
    <row r="28" spans="1:7" ht="12.75">
      <c r="A28" t="s">
        <v>36</v>
      </c>
      <c r="B28" s="53">
        <v>0.01592106</v>
      </c>
      <c r="C28" s="53">
        <v>0.4010929</v>
      </c>
      <c r="D28" s="53">
        <v>0.3973392</v>
      </c>
      <c r="E28" s="53">
        <v>0.3609066</v>
      </c>
      <c r="F28" s="53">
        <v>0.5455467</v>
      </c>
      <c r="G28" s="53">
        <v>0.3539865</v>
      </c>
    </row>
    <row r="29" spans="1:7" ht="12.75">
      <c r="A29" t="s">
        <v>37</v>
      </c>
      <c r="B29" s="53">
        <v>0.03328113</v>
      </c>
      <c r="C29" s="53">
        <v>-0.001511109</v>
      </c>
      <c r="D29" s="53">
        <v>-0.04809021</v>
      </c>
      <c r="E29" s="53">
        <v>0.02436441</v>
      </c>
      <c r="F29" s="53">
        <v>0.02715574</v>
      </c>
      <c r="G29" s="53">
        <v>0.002366743</v>
      </c>
    </row>
    <row r="30" spans="1:7" ht="12.75">
      <c r="A30" t="s">
        <v>38</v>
      </c>
      <c r="B30" s="53">
        <v>0.04307698</v>
      </c>
      <c r="C30" s="53">
        <v>0.07385201</v>
      </c>
      <c r="D30" s="53">
        <v>0.08112763</v>
      </c>
      <c r="E30" s="53">
        <v>0.06508969</v>
      </c>
      <c r="F30" s="53">
        <v>0.3173185</v>
      </c>
      <c r="G30" s="53">
        <v>0.1015109</v>
      </c>
    </row>
    <row r="31" spans="1:7" ht="12.75">
      <c r="A31" t="s">
        <v>39</v>
      </c>
      <c r="B31" s="53">
        <v>0.004851901</v>
      </c>
      <c r="C31" s="53">
        <v>0.0440959</v>
      </c>
      <c r="D31" s="53">
        <v>0.04803455</v>
      </c>
      <c r="E31" s="53">
        <v>0.03389497</v>
      </c>
      <c r="F31" s="53">
        <v>0.03917931</v>
      </c>
      <c r="G31" s="53">
        <v>0.03625457</v>
      </c>
    </row>
    <row r="32" spans="1:7" ht="12.75">
      <c r="A32" t="s">
        <v>40</v>
      </c>
      <c r="B32" s="53">
        <v>0.008818991</v>
      </c>
      <c r="C32" s="53">
        <v>0.04976637</v>
      </c>
      <c r="D32" s="53">
        <v>0.04647888</v>
      </c>
      <c r="E32" s="53">
        <v>0.01744611</v>
      </c>
      <c r="F32" s="53">
        <v>0.05447137</v>
      </c>
      <c r="G32" s="53">
        <v>0.03589869</v>
      </c>
    </row>
    <row r="33" spans="1:7" ht="12.75">
      <c r="A33" t="s">
        <v>41</v>
      </c>
      <c r="B33" s="53">
        <v>0.1075285</v>
      </c>
      <c r="C33" s="53">
        <v>0.07193496</v>
      </c>
      <c r="D33" s="53">
        <v>0.1050952</v>
      </c>
      <c r="E33" s="53">
        <v>0.07271008</v>
      </c>
      <c r="F33" s="53">
        <v>0.04098374</v>
      </c>
      <c r="G33" s="53">
        <v>0.08112636</v>
      </c>
    </row>
    <row r="34" spans="1:7" ht="12.75">
      <c r="A34" t="s">
        <v>42</v>
      </c>
      <c r="B34" s="53">
        <v>-0.007928027</v>
      </c>
      <c r="C34" s="53">
        <v>0.003981587</v>
      </c>
      <c r="D34" s="53">
        <v>0.005931289</v>
      </c>
      <c r="E34" s="53">
        <v>0.005320859</v>
      </c>
      <c r="F34" s="53">
        <v>-0.008322637</v>
      </c>
      <c r="G34" s="53">
        <v>0.001429015</v>
      </c>
    </row>
    <row r="35" spans="1:7" ht="12.75">
      <c r="A35" t="s">
        <v>43</v>
      </c>
      <c r="B35" s="53">
        <v>-0.002462247</v>
      </c>
      <c r="C35" s="53">
        <v>-0.005562521</v>
      </c>
      <c r="D35" s="53">
        <v>-0.007328159</v>
      </c>
      <c r="E35" s="53">
        <v>-0.005609701</v>
      </c>
      <c r="F35" s="53">
        <v>0.005224457</v>
      </c>
      <c r="G35" s="53">
        <v>-0.004111638</v>
      </c>
    </row>
    <row r="36" spans="1:6" ht="12.75">
      <c r="A36" t="s">
        <v>44</v>
      </c>
      <c r="B36" s="53">
        <v>19.22607</v>
      </c>
      <c r="C36" s="53">
        <v>19.22302</v>
      </c>
      <c r="D36" s="53">
        <v>19.23523</v>
      </c>
      <c r="E36" s="53">
        <v>19.24133</v>
      </c>
      <c r="F36" s="53">
        <v>19.25049</v>
      </c>
    </row>
    <row r="37" spans="1:6" ht="12.75">
      <c r="A37" t="s">
        <v>45</v>
      </c>
      <c r="B37" s="53">
        <v>0.2024333</v>
      </c>
      <c r="C37" s="53">
        <v>0.1480103</v>
      </c>
      <c r="D37" s="53">
        <v>0.1235962</v>
      </c>
      <c r="E37" s="53">
        <v>0.1118978</v>
      </c>
      <c r="F37" s="53">
        <v>0.1012166</v>
      </c>
    </row>
    <row r="38" spans="1:7" ht="12.75">
      <c r="A38" t="s">
        <v>54</v>
      </c>
      <c r="B38" s="53">
        <v>0.0002225039</v>
      </c>
      <c r="C38" s="53">
        <v>-9.462676E-05</v>
      </c>
      <c r="D38" s="53">
        <v>0.0002082998</v>
      </c>
      <c r="E38" s="53">
        <v>-0.0002096316</v>
      </c>
      <c r="F38" s="53">
        <v>-6.887588E-05</v>
      </c>
      <c r="G38" s="53">
        <v>4.994578E-05</v>
      </c>
    </row>
    <row r="39" spans="1:7" ht="12.75">
      <c r="A39" t="s">
        <v>55</v>
      </c>
      <c r="B39" s="53">
        <v>0.0002015451</v>
      </c>
      <c r="C39" s="53">
        <v>-0.0001668016</v>
      </c>
      <c r="D39" s="53">
        <v>5.145842E-05</v>
      </c>
      <c r="E39" s="53">
        <v>-0.0001002718</v>
      </c>
      <c r="F39" s="53">
        <v>0.0001680844</v>
      </c>
      <c r="G39" s="53">
        <v>0.0007943275</v>
      </c>
    </row>
    <row r="40" spans="2:5" ht="12.75">
      <c r="B40" t="s">
        <v>46</v>
      </c>
      <c r="C40">
        <v>-0.003758</v>
      </c>
      <c r="D40" t="s">
        <v>47</v>
      </c>
      <c r="E40">
        <v>3.11669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12.516</v>
      </c>
      <c r="C44">
        <v>12.516</v>
      </c>
      <c r="D44">
        <v>12.516</v>
      </c>
      <c r="E44">
        <v>12.516</v>
      </c>
      <c r="F44">
        <v>12.516</v>
      </c>
      <c r="J44">
        <v>12.516</v>
      </c>
    </row>
    <row r="50" spans="1:7" ht="12.75">
      <c r="A50" t="s">
        <v>57</v>
      </c>
      <c r="B50">
        <f>-0.017/(B7*B7+B22*B22)*(B21*B22+B6*B7)</f>
        <v>0.00022250396496315643</v>
      </c>
      <c r="C50">
        <f>-0.017/(C7*C7+C22*C22)*(C21*C22+C6*C7)</f>
        <v>-9.462675993386007E-05</v>
      </c>
      <c r="D50">
        <f>-0.017/(D7*D7+D22*D22)*(D21*D22+D6*D7)</f>
        <v>0.00020829984016267574</v>
      </c>
      <c r="E50">
        <f>-0.017/(E7*E7+E22*E22)*(E21*E22+E6*E7)</f>
        <v>-0.00020963155850659758</v>
      </c>
      <c r="F50">
        <f>-0.017/(F7*F7+F22*F22)*(F21*F22+F6*F7)</f>
        <v>-6.887588261911127E-05</v>
      </c>
      <c r="G50">
        <f>(B50*B$4+C50*C$4+D50*D$4+E50*E$4+F50*F$4)/SUM(B$4:F$4)</f>
        <v>-5.1360970239336534E-08</v>
      </c>
    </row>
    <row r="51" spans="1:7" ht="12.75">
      <c r="A51" t="s">
        <v>58</v>
      </c>
      <c r="B51">
        <f>-0.017/(B7*B7+B22*B22)*(B21*B7-B6*B22)</f>
        <v>0.00020154504773049203</v>
      </c>
      <c r="C51">
        <f>-0.017/(C7*C7+C22*C22)*(C21*C7-C6*C22)</f>
        <v>-0.0001668016218997091</v>
      </c>
      <c r="D51">
        <f>-0.017/(D7*D7+D22*D22)*(D21*D7-D6*D22)</f>
        <v>5.145842361595658E-05</v>
      </c>
      <c r="E51">
        <f>-0.017/(E7*E7+E22*E22)*(E21*E7-E6*E22)</f>
        <v>-0.0001002717942951896</v>
      </c>
      <c r="F51">
        <f>-0.017/(F7*F7+F22*F22)*(F21*F7-F6*F22)</f>
        <v>0.00016808444315227292</v>
      </c>
      <c r="G51">
        <f>(B51*B$4+C51*C$4+D51*D$4+E51*E$4+F51*F$4)/SUM(B$4:F$4)</f>
        <v>-2.9459217133997036E-07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9999.893576349075</v>
      </c>
      <c r="C62">
        <f>C7+(2/0.017)*(C8*C50-C23*C51)</f>
        <v>9999.919243796345</v>
      </c>
      <c r="D62">
        <f>D7+(2/0.017)*(D8*D50-D23*D51)</f>
        <v>10000.043224296367</v>
      </c>
      <c r="E62">
        <f>E7+(2/0.017)*(E8*E50-E23*E51)</f>
        <v>9999.959721598098</v>
      </c>
      <c r="F62">
        <f>F7+(2/0.017)*(F8*F50-F23*F51)</f>
        <v>9999.798379487806</v>
      </c>
    </row>
    <row r="63" spans="1:6" ht="12.75">
      <c r="A63" t="s">
        <v>66</v>
      </c>
      <c r="B63">
        <f>B8+(3/0.017)*(B9*B50-B24*B51)</f>
        <v>-2.661886658627079</v>
      </c>
      <c r="C63">
        <f>C8+(3/0.017)*(C9*C50-C24*C51)</f>
        <v>2.7079943865526572</v>
      </c>
      <c r="D63">
        <f>D8+(3/0.017)*(D9*D50-D24*D51)</f>
        <v>1.3721202577805218</v>
      </c>
      <c r="E63">
        <f>E8+(3/0.017)*(E9*E50-E24*E51)</f>
        <v>2.0998689927570715</v>
      </c>
      <c r="F63">
        <f>F8+(3/0.017)*(F9*F50-F24*F51)</f>
        <v>-6.379981751173857</v>
      </c>
    </row>
    <row r="64" spans="1:6" ht="12.75">
      <c r="A64" t="s">
        <v>67</v>
      </c>
      <c r="B64">
        <f>B9+(4/0.017)*(B10*B50-B25*B51)</f>
        <v>-0.7055852918624747</v>
      </c>
      <c r="C64">
        <f>C9+(4/0.017)*(C10*C50-C25*C51)</f>
        <v>0.04102893139683571</v>
      </c>
      <c r="D64">
        <f>D9+(4/0.017)*(D10*D50-D25*D51)</f>
        <v>-0.06253545314444382</v>
      </c>
      <c r="E64">
        <f>E9+(4/0.017)*(E10*E50-E25*E51)</f>
        <v>-0.1560730987279206</v>
      </c>
      <c r="F64">
        <f>F9+(4/0.017)*(F10*F50-F25*F51)</f>
        <v>-0.07368971821840638</v>
      </c>
    </row>
    <row r="65" spans="1:6" ht="12.75">
      <c r="A65" t="s">
        <v>68</v>
      </c>
      <c r="B65">
        <f>B10+(5/0.017)*(B11*B50-B26*B51)</f>
        <v>1.234845925217456</v>
      </c>
      <c r="C65">
        <f>C10+(5/0.017)*(C11*C50-C26*C51)</f>
        <v>-0.9171349374974946</v>
      </c>
      <c r="D65">
        <f>D10+(5/0.017)*(D11*D50-D26*D51)</f>
        <v>-0.15009385937310793</v>
      </c>
      <c r="E65">
        <f>E10+(5/0.017)*(E11*E50-E26*E51)</f>
        <v>-0.7496111730513065</v>
      </c>
      <c r="F65">
        <f>F10+(5/0.017)*(F11*F50-F26*F51)</f>
        <v>1.073950449456723</v>
      </c>
    </row>
    <row r="66" spans="1:6" ht="12.75">
      <c r="A66" t="s">
        <v>69</v>
      </c>
      <c r="B66">
        <f>B11+(6/0.017)*(B12*B50-B27*B51)</f>
        <v>3.6655675695151695</v>
      </c>
      <c r="C66">
        <f>C11+(6/0.017)*(C12*C50-C27*C51)</f>
        <v>3.7099407720652344</v>
      </c>
      <c r="D66">
        <f>D11+(6/0.017)*(D12*D50-D27*D51)</f>
        <v>4.53589986081316</v>
      </c>
      <c r="E66">
        <f>E11+(6/0.017)*(E12*E50-E27*E51)</f>
        <v>3.978982154486524</v>
      </c>
      <c r="F66">
        <f>F11+(6/0.017)*(F12*F50-F27*F51)</f>
        <v>14.135628467942453</v>
      </c>
    </row>
    <row r="67" spans="1:6" ht="12.75">
      <c r="A67" t="s">
        <v>70</v>
      </c>
      <c r="B67">
        <f>B12+(7/0.017)*(B13*B50-B28*B51)</f>
        <v>-0.29913264299705195</v>
      </c>
      <c r="C67">
        <f>C12+(7/0.017)*(C13*C50-C28*C51)</f>
        <v>-0.18260230160489485</v>
      </c>
      <c r="D67">
        <f>D12+(7/0.017)*(D13*D50-D28*D51)</f>
        <v>-0.20766013996816743</v>
      </c>
      <c r="E67">
        <f>E12+(7/0.017)*(E13*E50-E28*E51)</f>
        <v>-0.14492424592428468</v>
      </c>
      <c r="F67">
        <f>F12+(7/0.017)*(F13*F50-F28*F51)</f>
        <v>-0.5025527829263025</v>
      </c>
    </row>
    <row r="68" spans="1:6" ht="12.75">
      <c r="A68" t="s">
        <v>71</v>
      </c>
      <c r="B68">
        <f>B13+(8/0.017)*(B14*B50-B29*B51)</f>
        <v>0.16913888658882986</v>
      </c>
      <c r="C68">
        <f>C13+(8/0.017)*(C14*C50-C29*C51)</f>
        <v>0.07131775829804836</v>
      </c>
      <c r="D68">
        <f>D13+(8/0.017)*(D14*D50-D29*D51)</f>
        <v>0.050953403433096046</v>
      </c>
      <c r="E68">
        <f>E13+(8/0.017)*(E14*E50-E29*E51)</f>
        <v>-0.06294913102828079</v>
      </c>
      <c r="F68">
        <f>F13+(8/0.017)*(F14*F50-F29*F51)</f>
        <v>-0.12543849632395193</v>
      </c>
    </row>
    <row r="69" spans="1:6" ht="12.75">
      <c r="A69" t="s">
        <v>72</v>
      </c>
      <c r="B69">
        <f>B14+(9/0.017)*(B15*B50-B30*B51)</f>
        <v>0.06910104541468728</v>
      </c>
      <c r="C69">
        <f>C14+(9/0.017)*(C15*C50-C30*C51)</f>
        <v>0.010669330529713939</v>
      </c>
      <c r="D69">
        <f>D14+(9/0.017)*(D15*D50-D30*D51)</f>
        <v>0.01572057250042882</v>
      </c>
      <c r="E69">
        <f>E14+(9/0.017)*(E15*E50-E30*E51)</f>
        <v>-0.014865916923359198</v>
      </c>
      <c r="F69">
        <f>F14+(9/0.017)*(F15*F50-F30*F51)</f>
        <v>0.05741985979797719</v>
      </c>
    </row>
    <row r="70" spans="1:6" ht="12.75">
      <c r="A70" t="s">
        <v>73</v>
      </c>
      <c r="B70">
        <f>B15+(10/0.017)*(B16*B50-B31*B51)</f>
        <v>-0.34298560824082025</v>
      </c>
      <c r="C70">
        <f>C15+(10/0.017)*(C16*C50-C31*C51)</f>
        <v>-0.09551728691023102</v>
      </c>
      <c r="D70">
        <f>D15+(10/0.017)*(D16*D50-D31*D51)</f>
        <v>-0.09847984320303042</v>
      </c>
      <c r="E70">
        <f>E15+(10/0.017)*(E16*E50-E31*E51)</f>
        <v>-0.15143157744277622</v>
      </c>
      <c r="F70">
        <f>F15+(10/0.017)*(F16*F50-F31*F51)</f>
        <v>-0.4172846252501575</v>
      </c>
    </row>
    <row r="71" spans="1:6" ht="12.75">
      <c r="A71" t="s">
        <v>74</v>
      </c>
      <c r="B71">
        <f>B16+(11/0.017)*(B17*B50-B32*B51)</f>
        <v>-0.016538655558719525</v>
      </c>
      <c r="C71">
        <f>C16+(11/0.017)*(C17*C50-C32*C51)</f>
        <v>-0.07336684798992062</v>
      </c>
      <c r="D71">
        <f>D16+(11/0.017)*(D17*D50-D32*D51)</f>
        <v>-0.04995224979307522</v>
      </c>
      <c r="E71">
        <f>E16+(11/0.017)*(E17*E50-E32*E51)</f>
        <v>-0.045062752986936426</v>
      </c>
      <c r="F71">
        <f>F16+(11/0.017)*(F17*F50-F32*F51)</f>
        <v>-0.05061140908252503</v>
      </c>
    </row>
    <row r="72" spans="1:6" ht="12.75">
      <c r="A72" t="s">
        <v>75</v>
      </c>
      <c r="B72">
        <f>B17+(12/0.017)*(B18*B50-B33*B51)</f>
        <v>-0.036400826572609436</v>
      </c>
      <c r="C72">
        <f>C17+(12/0.017)*(C18*C50-C33*C51)</f>
        <v>-0.01743780173990889</v>
      </c>
      <c r="D72">
        <f>D17+(12/0.017)*(D18*D50-D33*D51)</f>
        <v>-0.023376386594839354</v>
      </c>
      <c r="E72">
        <f>E17+(12/0.017)*(E18*E50-E33*E51)</f>
        <v>-0.006032724667412875</v>
      </c>
      <c r="F72">
        <f>F17+(12/0.017)*(F18*F50-F33*F51)</f>
        <v>-0.03630368106496923</v>
      </c>
    </row>
    <row r="73" spans="1:6" ht="12.75">
      <c r="A73" t="s">
        <v>76</v>
      </c>
      <c r="B73">
        <f>B18+(13/0.017)*(B19*B50-B34*B51)</f>
        <v>0.010662315588299016</v>
      </c>
      <c r="C73">
        <f>C18+(13/0.017)*(C19*C50-C34*C51)</f>
        <v>0.02508897498781215</v>
      </c>
      <c r="D73">
        <f>D18+(13/0.017)*(D19*D50-D34*D51)</f>
        <v>0.024476507722473246</v>
      </c>
      <c r="E73">
        <f>E18+(13/0.017)*(E19*E50-E34*E51)</f>
        <v>0.029466102906084785</v>
      </c>
      <c r="F73">
        <f>F18+(13/0.017)*(F19*F50-F34*F51)</f>
        <v>-0.0018675124630217026</v>
      </c>
    </row>
    <row r="74" spans="1:6" ht="12.75">
      <c r="A74" t="s">
        <v>77</v>
      </c>
      <c r="B74">
        <f>B19+(14/0.017)*(B20*B50-B35*B51)</f>
        <v>-0.1904899347581701</v>
      </c>
      <c r="C74">
        <f>C19+(14/0.017)*(C20*C50-C35*C51)</f>
        <v>-0.1708634574940188</v>
      </c>
      <c r="D74">
        <f>D19+(14/0.017)*(D20*D50-D35*D51)</f>
        <v>-0.1786417424017054</v>
      </c>
      <c r="E74">
        <f>E19+(14/0.017)*(E20*E50-E35*E51)</f>
        <v>-0.16800617532446666</v>
      </c>
      <c r="F74">
        <f>F19+(14/0.017)*(F20*F50-F35*F51)</f>
        <v>-0.11335569681905223</v>
      </c>
    </row>
    <row r="75" spans="1:6" ht="12.75">
      <c r="A75" t="s">
        <v>78</v>
      </c>
      <c r="B75" s="53">
        <f>B20</f>
        <v>-0.00214264</v>
      </c>
      <c r="C75" s="53">
        <f>C20</f>
        <v>0.003953089</v>
      </c>
      <c r="D75" s="53">
        <f>D20</f>
        <v>-6.99054E-05</v>
      </c>
      <c r="E75" s="53">
        <f>E20</f>
        <v>0.003699911</v>
      </c>
      <c r="F75" s="53">
        <f>F20</f>
        <v>-0.008033761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36.241163097962854</v>
      </c>
      <c r="C82">
        <f>C22+(2/0.017)*(C8*C51+C23*C50)</f>
        <v>14.150430430714383</v>
      </c>
      <c r="D82">
        <f>D22+(2/0.017)*(D8*D51+D23*D50)</f>
        <v>13.95253112606788</v>
      </c>
      <c r="E82">
        <f>E22+(2/0.017)*(E8*E51+E23*E50)</f>
        <v>-12.542679782877363</v>
      </c>
      <c r="F82">
        <f>F22+(2/0.017)*(F8*F51+F23*F50)</f>
        <v>-66.50641777635164</v>
      </c>
    </row>
    <row r="83" spans="1:6" ht="12.75">
      <c r="A83" t="s">
        <v>81</v>
      </c>
      <c r="B83">
        <f>B23+(3/0.017)*(B9*B51+B24*B50)</f>
        <v>1.6395446834082283</v>
      </c>
      <c r="C83">
        <f>C23+(3/0.017)*(C9*C51+C24*C50)</f>
        <v>-2.6790452683746575</v>
      </c>
      <c r="D83">
        <f>D23+(3/0.017)*(D9*D51+D24*D50)</f>
        <v>-1.3769963668368894</v>
      </c>
      <c r="E83">
        <f>E23+(3/0.017)*(E9*E51+E24*E50)</f>
        <v>0.7070649426786555</v>
      </c>
      <c r="F83">
        <f>F23+(3/0.017)*(F9*F51+F24*F50)</f>
        <v>12.741323742663024</v>
      </c>
    </row>
    <row r="84" spans="1:6" ht="12.75">
      <c r="A84" t="s">
        <v>82</v>
      </c>
      <c r="B84">
        <f>B24+(4/0.017)*(B10*B51+B25*B50)</f>
        <v>1.108881948223124</v>
      </c>
      <c r="C84">
        <f>C24+(4/0.017)*(C10*C51+C25*C50)</f>
        <v>3.013076912578396</v>
      </c>
      <c r="D84">
        <f>D24+(4/0.017)*(D10*D51+D25*D50)</f>
        <v>2.655191962515819</v>
      </c>
      <c r="E84">
        <f>E24+(4/0.017)*(E10*E51+E25*E50)</f>
        <v>3.4906799961648254</v>
      </c>
      <c r="F84">
        <f>F24+(4/0.017)*(F10*F51+F25*F50)</f>
        <v>2.829728511694028</v>
      </c>
    </row>
    <row r="85" spans="1:6" ht="12.75">
      <c r="A85" t="s">
        <v>83</v>
      </c>
      <c r="B85">
        <f>B25+(5/0.017)*(B11*B51+B26*B50)</f>
        <v>0.08953697058357452</v>
      </c>
      <c r="C85">
        <f>C25+(5/0.017)*(C11*C51+C26*C50)</f>
        <v>-1.5231366799901924</v>
      </c>
      <c r="D85">
        <f>D25+(5/0.017)*(D11*D51+D26*D50)</f>
        <v>-1.2970749670882875</v>
      </c>
      <c r="E85">
        <f>E25+(5/0.017)*(E11*E51+E26*E50)</f>
        <v>-0.05518977518856805</v>
      </c>
      <c r="F85">
        <f>F25+(5/0.017)*(F11*F51+F26*F50)</f>
        <v>0.2397260459929451</v>
      </c>
    </row>
    <row r="86" spans="1:6" ht="12.75">
      <c r="A86" t="s">
        <v>84</v>
      </c>
      <c r="B86">
        <f>B26+(6/0.017)*(B12*B51+B27*B50)</f>
        <v>0.5420043979891118</v>
      </c>
      <c r="C86">
        <f>C26+(6/0.017)*(C12*C51+C27*C50)</f>
        <v>0.16194984734101853</v>
      </c>
      <c r="D86">
        <f>D26+(6/0.017)*(D12*D51+D27*D50)</f>
        <v>0.058410992461815886</v>
      </c>
      <c r="E86">
        <f>E26+(6/0.017)*(E12*E51+E27*E50)</f>
        <v>0.3109193354548261</v>
      </c>
      <c r="F86">
        <f>F26+(6/0.017)*(F12*F51+F27*F50)</f>
        <v>1.3641925491420475</v>
      </c>
    </row>
    <row r="87" spans="1:6" ht="12.75">
      <c r="A87" t="s">
        <v>85</v>
      </c>
      <c r="B87">
        <f>B27+(7/0.017)*(B13*B51+B28*B50)</f>
        <v>0.07311149935676217</v>
      </c>
      <c r="C87">
        <f>C27+(7/0.017)*(C13*C51+C28*C50)</f>
        <v>0.11332246339871964</v>
      </c>
      <c r="D87">
        <f>D27+(7/0.017)*(D13*D51+D28*D50)</f>
        <v>0.27766244490726605</v>
      </c>
      <c r="E87">
        <f>E27+(7/0.017)*(E13*E51+E28*E50)</f>
        <v>0.33979442174354046</v>
      </c>
      <c r="F87">
        <f>F27+(7/0.017)*(F13*F51+F28*F50)</f>
        <v>0.48157673061102413</v>
      </c>
    </row>
    <row r="88" spans="1:6" ht="12.75">
      <c r="A88" t="s">
        <v>86</v>
      </c>
      <c r="B88">
        <f>B28+(8/0.017)*(B14*B51+B29*B50)</f>
        <v>0.030204512539701977</v>
      </c>
      <c r="C88">
        <f>C28+(8/0.017)*(C14*C51+C29*C50)</f>
        <v>0.40124480580110544</v>
      </c>
      <c r="D88">
        <f>D28+(8/0.017)*(D14*D51+D29*D50)</f>
        <v>0.3933039061181044</v>
      </c>
      <c r="E88">
        <f>E28+(8/0.017)*(E14*E51+E29*E50)</f>
        <v>0.36020183988668547</v>
      </c>
      <c r="F88">
        <f>F28+(8/0.017)*(F14*F51+F29*F50)</f>
        <v>0.5502440887218342</v>
      </c>
    </row>
    <row r="89" spans="1:6" ht="12.75">
      <c r="A89" t="s">
        <v>87</v>
      </c>
      <c r="B89">
        <f>B29+(9/0.017)*(B15*B51+B30*B50)</f>
        <v>0.001979397128186962</v>
      </c>
      <c r="C89">
        <f>C29+(9/0.017)*(C15*C51+C30*C50)</f>
        <v>0.004000632735718482</v>
      </c>
      <c r="D89">
        <f>D29+(9/0.017)*(D15*D51+D30*D50)</f>
        <v>-0.04163773759919192</v>
      </c>
      <c r="E89">
        <f>E29+(9/0.017)*(E15*E51+E30*E50)</f>
        <v>0.0255975666974456</v>
      </c>
      <c r="F89">
        <f>F29+(9/0.017)*(F15*F51+F30*F50)</f>
        <v>-0.021368826456726355</v>
      </c>
    </row>
    <row r="90" spans="1:6" ht="12.75">
      <c r="A90" t="s">
        <v>88</v>
      </c>
      <c r="B90">
        <f>B30+(10/0.017)*(B16*B51+B31*B50)</f>
        <v>0.042360028087322525</v>
      </c>
      <c r="C90">
        <f>C30+(10/0.017)*(C16*C51+C31*C50)</f>
        <v>0.07927389800546204</v>
      </c>
      <c r="D90">
        <f>D30+(10/0.017)*(D16*D51+D31*D50)</f>
        <v>0.08565979604680267</v>
      </c>
      <c r="E90">
        <f>E30+(10/0.017)*(E16*E51+E31*E50)</f>
        <v>0.06372144626493803</v>
      </c>
      <c r="F90">
        <f>F30+(10/0.017)*(F16*F51+F31*F50)</f>
        <v>0.3111723383616399</v>
      </c>
    </row>
    <row r="91" spans="1:6" ht="12.75">
      <c r="A91" t="s">
        <v>89</v>
      </c>
      <c r="B91">
        <f>B31+(11/0.017)*(B17*B51+B32*B50)</f>
        <v>0.0025122154707221296</v>
      </c>
      <c r="C91">
        <f>C31+(11/0.017)*(C17*C51+C32*C50)</f>
        <v>0.04375633335745257</v>
      </c>
      <c r="D91">
        <f>D31+(11/0.017)*(D17*D51+D32*D50)</f>
        <v>0.05338731213448019</v>
      </c>
      <c r="E91">
        <f>E31+(11/0.017)*(E17*E51+E32*E50)</f>
        <v>0.03223172962685339</v>
      </c>
      <c r="F91">
        <f>F31+(11/0.017)*(F17*F51+F32*F50)</f>
        <v>0.033285126229431465</v>
      </c>
    </row>
    <row r="92" spans="1:6" ht="12.75">
      <c r="A92" t="s">
        <v>90</v>
      </c>
      <c r="B92">
        <f>B32+(12/0.017)*(B18*B51+B33*B50)</f>
        <v>0.031662186504307584</v>
      </c>
      <c r="C92">
        <f>C32+(12/0.017)*(C18*C51+C33*C50)</f>
        <v>0.04351383840311235</v>
      </c>
      <c r="D92">
        <f>D32+(12/0.017)*(D18*D51+D33*D50)</f>
        <v>0.06386445805693244</v>
      </c>
      <c r="E92">
        <f>E32+(12/0.017)*(E18*E51+E33*E50)</f>
        <v>0.006523864350597949</v>
      </c>
      <c r="F92">
        <f>F32+(12/0.017)*(F18*F51+F33*F50)</f>
        <v>0.051423605484602265</v>
      </c>
    </row>
    <row r="93" spans="1:6" ht="12.75">
      <c r="A93" t="s">
        <v>91</v>
      </c>
      <c r="B93">
        <f>B33+(13/0.017)*(B19*B51+B34*B50)</f>
        <v>0.07681824953163877</v>
      </c>
      <c r="C93">
        <f>C33+(13/0.017)*(C19*C51+C34*C50)</f>
        <v>0.0933044361243717</v>
      </c>
      <c r="D93">
        <f>D33+(13/0.017)*(D19*D51+D34*D50)</f>
        <v>0.09899858295804703</v>
      </c>
      <c r="E93">
        <f>E33+(13/0.017)*(E19*E51+E34*E50)</f>
        <v>0.08465506396354772</v>
      </c>
      <c r="F93">
        <f>F33+(13/0.017)*(F19*F51+F34*F50)</f>
        <v>0.026886281410882812</v>
      </c>
    </row>
    <row r="94" spans="1:6" ht="12.75">
      <c r="A94" t="s">
        <v>92</v>
      </c>
      <c r="B94">
        <f>B34+(14/0.017)*(B20*B51+B35*B50)</f>
        <v>-0.008734837283413564</v>
      </c>
      <c r="C94">
        <f>C34+(14/0.017)*(C20*C51+C35*C50)</f>
        <v>0.003872042503301305</v>
      </c>
      <c r="D94">
        <f>D34+(14/0.017)*(D20*D51+D35*D50)</f>
        <v>0.004671246530528187</v>
      </c>
      <c r="E94">
        <f>E34+(14/0.017)*(E20*E51+E35*E50)</f>
        <v>0.00598377847538642</v>
      </c>
      <c r="F94">
        <f>F34+(14/0.017)*(F20*F51+F35*F50)</f>
        <v>-0.00973102821391627</v>
      </c>
    </row>
    <row r="95" spans="1:6" ht="12.75">
      <c r="A95" t="s">
        <v>93</v>
      </c>
      <c r="B95" s="53">
        <f>B35</f>
        <v>-0.002462247</v>
      </c>
      <c r="C95" s="53">
        <f>C35</f>
        <v>-0.005562521</v>
      </c>
      <c r="D95" s="53">
        <f>D35</f>
        <v>-0.007328159</v>
      </c>
      <c r="E95" s="53">
        <f>E35</f>
        <v>-0.005609701</v>
      </c>
      <c r="F95" s="53">
        <f>F35</f>
        <v>0.005224457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-2.661914987698223</v>
      </c>
      <c r="C103">
        <f>C63*10000/C62</f>
        <v>2.70801625546388</v>
      </c>
      <c r="D103">
        <f>D63*10000/D62</f>
        <v>1.3721143269128901</v>
      </c>
      <c r="E103">
        <f>E63*10000/E62</f>
        <v>2.099877450727862</v>
      </c>
      <c r="F103">
        <f>F63*10000/F62</f>
        <v>-6.380110387286271</v>
      </c>
      <c r="G103">
        <f>AVERAGE(C103:E103)</f>
        <v>2.060002677701544</v>
      </c>
      <c r="H103">
        <f>STDEV(C103:E103)</f>
        <v>0.6688430225542371</v>
      </c>
      <c r="I103">
        <f>(B103*B4+C103*C4+D103*D4+E103*E4+F103*F4)/SUM(B4:F4)</f>
        <v>0.2511387845674674</v>
      </c>
      <c r="K103">
        <f>(LN(H103)+LN(H123))/2-LN(K114*K115^3)</f>
        <v>-3.811977301157132</v>
      </c>
    </row>
    <row r="104" spans="1:11" ht="12.75">
      <c r="A104" t="s">
        <v>67</v>
      </c>
      <c r="B104">
        <f>B64*10000/B62</f>
        <v>-0.7055928010386698</v>
      </c>
      <c r="C104">
        <f>C64*10000/C62</f>
        <v>0.04102926273358542</v>
      </c>
      <c r="D104">
        <f>D64*10000/D62</f>
        <v>-0.06253518284051617</v>
      </c>
      <c r="E104">
        <f>E64*10000/E62</f>
        <v>-0.15607372736795236</v>
      </c>
      <c r="F104">
        <f>F64*10000/F62</f>
        <v>-0.07369120398423554</v>
      </c>
      <c r="G104">
        <f>AVERAGE(C104:E104)</f>
        <v>-0.05919321582496104</v>
      </c>
      <c r="H104">
        <f>STDEV(C104:E104)</f>
        <v>0.09859398427080386</v>
      </c>
      <c r="I104">
        <f>(B104*B4+C104*C4+D104*D4+E104*E4+F104*F4)/SUM(B4:F4)</f>
        <v>-0.15473329205407046</v>
      </c>
      <c r="K104">
        <f>(LN(H104)+LN(H124))/2-LN(K114*K115^4)</f>
        <v>-4.880334339966092</v>
      </c>
    </row>
    <row r="105" spans="1:11" ht="12.75">
      <c r="A105" t="s">
        <v>68</v>
      </c>
      <c r="B105">
        <f>B65*10000/B62</f>
        <v>1.2348590670384851</v>
      </c>
      <c r="C105">
        <f>C65*10000/C62</f>
        <v>-0.9171423439908859</v>
      </c>
      <c r="D105">
        <f>D65*10000/D62</f>
        <v>-0.15009321060576614</v>
      </c>
      <c r="E105">
        <f>E65*10000/E62</f>
        <v>-0.7496141923774778</v>
      </c>
      <c r="F105">
        <f>F65*10000/F62</f>
        <v>1.0739721029372706</v>
      </c>
      <c r="G105">
        <f>AVERAGE(C105:E105)</f>
        <v>-0.60561658232471</v>
      </c>
      <c r="H105">
        <f>STDEV(C105:E105)</f>
        <v>0.40328969368482176</v>
      </c>
      <c r="I105">
        <f>(B105*B4+C105*C4+D105*D4+E105*E4+F105*F4)/SUM(B4:F4)</f>
        <v>-0.11520438975070874</v>
      </c>
      <c r="K105">
        <f>(LN(H105)+LN(H125))/2-LN(K114*K115^5)</f>
        <v>-3.26759047852779</v>
      </c>
    </row>
    <row r="106" spans="1:11" ht="12.75">
      <c r="A106" t="s">
        <v>69</v>
      </c>
      <c r="B106">
        <f>B66*10000/B62</f>
        <v>3.6656065802386815</v>
      </c>
      <c r="C106">
        <f>C66*10000/C62</f>
        <v>3.709970732380436</v>
      </c>
      <c r="D106">
        <f>D66*10000/D62</f>
        <v>4.535880254789919</v>
      </c>
      <c r="E106">
        <f>E66*10000/E62</f>
        <v>3.9789981812553155</v>
      </c>
      <c r="F106">
        <f>F66*10000/F62</f>
        <v>14.135913476954011</v>
      </c>
      <c r="G106">
        <f>AVERAGE(C106:E106)</f>
        <v>4.074949722808557</v>
      </c>
      <c r="H106">
        <f>STDEV(C106:E106)</f>
        <v>0.42123230947601104</v>
      </c>
      <c r="I106">
        <f>(B106*B4+C106*C4+D106*D4+E106*E4+F106*F4)/SUM(B4:F4)</f>
        <v>5.356762090351123</v>
      </c>
      <c r="K106">
        <f>(LN(H106)+LN(H126))/2-LN(K114*K115^6)</f>
        <v>-3.5689405839453183</v>
      </c>
    </row>
    <row r="107" spans="1:11" ht="12.75">
      <c r="A107" t="s">
        <v>70</v>
      </c>
      <c r="B107">
        <f>B67*10000/B62</f>
        <v>-0.29913582650972986</v>
      </c>
      <c r="C107">
        <f>C67*10000/C62</f>
        <v>-0.1826037762436691</v>
      </c>
      <c r="D107">
        <f>D67*10000/D62</f>
        <v>-0.20765924237570382</v>
      </c>
      <c r="E107">
        <f>E67*10000/E62</f>
        <v>-0.14492482965833814</v>
      </c>
      <c r="F107">
        <f>F67*10000/F62</f>
        <v>-0.5025629156255483</v>
      </c>
      <c r="G107">
        <f>AVERAGE(C107:E107)</f>
        <v>-0.17839594942590367</v>
      </c>
      <c r="H107">
        <f>STDEV(C107:E107)</f>
        <v>0.031578172677411455</v>
      </c>
      <c r="I107">
        <f>(B107*B4+C107*C4+D107*D4+E107*E4+F107*F4)/SUM(B4:F4)</f>
        <v>-0.23909339698452411</v>
      </c>
      <c r="K107">
        <f>(LN(H107)+LN(H127))/2-LN(K114*K115^7)</f>
        <v>-4.313663114663827</v>
      </c>
    </row>
    <row r="108" spans="1:9" ht="12.75">
      <c r="A108" t="s">
        <v>71</v>
      </c>
      <c r="B108">
        <f>B68*10000/B62</f>
        <v>0.16914068664576914</v>
      </c>
      <c r="C108">
        <f>C68*10000/C62</f>
        <v>0.07131833423784077</v>
      </c>
      <c r="D108">
        <f>D68*10000/D62</f>
        <v>0.05095318319154694</v>
      </c>
      <c r="E108">
        <f>E68*10000/E62</f>
        <v>-0.06294938457834194</v>
      </c>
      <c r="F108">
        <f>F68*10000/F62</f>
        <v>-0.12544102547233252</v>
      </c>
      <c r="G108">
        <f>AVERAGE(C108:E108)</f>
        <v>0.019774044283681926</v>
      </c>
      <c r="H108">
        <f>STDEV(C108:E108)</f>
        <v>0.07236061847650511</v>
      </c>
      <c r="I108">
        <f>(B108*B4+C108*C4+D108*D4+E108*E4+F108*F4)/SUM(B4:F4)</f>
        <v>0.02205211036223838</v>
      </c>
    </row>
    <row r="109" spans="1:9" ht="12.75">
      <c r="A109" t="s">
        <v>72</v>
      </c>
      <c r="B109">
        <f>B69*10000/B62</f>
        <v>0.06910178082106731</v>
      </c>
      <c r="C109">
        <f>C69*10000/C62</f>
        <v>0.010669416691872664</v>
      </c>
      <c r="D109">
        <f>D69*10000/D62</f>
        <v>0.015720504549654048</v>
      </c>
      <c r="E109">
        <f>E69*10000/E62</f>
        <v>-0.014865976801138023</v>
      </c>
      <c r="F109">
        <f>F69*10000/F62</f>
        <v>0.05742101752347357</v>
      </c>
      <c r="G109">
        <f>AVERAGE(C109:E109)</f>
        <v>0.003841314813462896</v>
      </c>
      <c r="H109">
        <f>STDEV(C109:E109)</f>
        <v>0.016396659470820425</v>
      </c>
      <c r="I109">
        <f>(B109*B4+C109*C4+D109*D4+E109*E4+F109*F4)/SUM(B4:F4)</f>
        <v>0.020435139210243862</v>
      </c>
    </row>
    <row r="110" spans="1:11" ht="12.75">
      <c r="A110" t="s">
        <v>73</v>
      </c>
      <c r="B110">
        <f>B70*10000/B62</f>
        <v>-0.34298925845773154</v>
      </c>
      <c r="C110">
        <f>C70*10000/C62</f>
        <v>-0.09551805827780772</v>
      </c>
      <c r="D110">
        <f>D70*10000/D62</f>
        <v>-0.09847941753267747</v>
      </c>
      <c r="E110">
        <f>E70*10000/E62</f>
        <v>-0.15143218738742667</v>
      </c>
      <c r="F110">
        <f>F70*10000/F62</f>
        <v>-0.41729303873377804</v>
      </c>
      <c r="G110">
        <f>AVERAGE(C110:E110)</f>
        <v>-0.11514322106597064</v>
      </c>
      <c r="H110">
        <f>STDEV(C110:E110)</f>
        <v>0.0314620282192506</v>
      </c>
      <c r="I110">
        <f>(B110*B4+C110*C4+D110*D4+E110*E4+F110*F4)/SUM(B4:F4)</f>
        <v>-0.18841577576228602</v>
      </c>
      <c r="K110">
        <f>EXP(AVERAGE(K103:K107))</f>
        <v>0.01890174253302289</v>
      </c>
    </row>
    <row r="111" spans="1:9" ht="12.75">
      <c r="A111" t="s">
        <v>74</v>
      </c>
      <c r="B111">
        <f>B71*10000/B62</f>
        <v>-0.016538831571003308</v>
      </c>
      <c r="C111">
        <f>C71*10000/C62</f>
        <v>-0.0733674404775171</v>
      </c>
      <c r="D111">
        <f>D71*10000/D62</f>
        <v>-0.049952033878923566</v>
      </c>
      <c r="E111">
        <f>E71*10000/E62</f>
        <v>-0.04506293449323507</v>
      </c>
      <c r="F111">
        <f>F71*10000/F62</f>
        <v>-0.05061242953292161</v>
      </c>
      <c r="G111">
        <f>AVERAGE(C111:E111)</f>
        <v>-0.056127469616558574</v>
      </c>
      <c r="H111">
        <f>STDEV(C111:E111)</f>
        <v>0.015129053825861312</v>
      </c>
      <c r="I111">
        <f>(B111*B4+C111*C4+D111*D4+E111*E4+F111*F4)/SUM(B4:F4)</f>
        <v>-0.049660053473251246</v>
      </c>
    </row>
    <row r="112" spans="1:9" ht="12.75">
      <c r="A112" t="s">
        <v>75</v>
      </c>
      <c r="B112">
        <f>B72*10000/B62</f>
        <v>-0.036401213967618286</v>
      </c>
      <c r="C112">
        <f>C72*10000/C62</f>
        <v>-0.01743794256211298</v>
      </c>
      <c r="D112">
        <f>D72*10000/D62</f>
        <v>-0.023376285552489887</v>
      </c>
      <c r="E112">
        <f>E72*10000/E62</f>
        <v>-0.0060327489663616184</v>
      </c>
      <c r="F112">
        <f>F72*10000/F62</f>
        <v>-0.036304413036404366</v>
      </c>
      <c r="G112">
        <f>AVERAGE(C112:E112)</f>
        <v>-0.01561565902698816</v>
      </c>
      <c r="H112">
        <f>STDEV(C112:E112)</f>
        <v>0.0088141989590877</v>
      </c>
      <c r="I112">
        <f>(B112*B4+C112*C4+D112*D4+E112*E4+F112*F4)/SUM(B4:F4)</f>
        <v>-0.021383808934590767</v>
      </c>
    </row>
    <row r="113" spans="1:9" ht="12.75">
      <c r="A113" t="s">
        <v>76</v>
      </c>
      <c r="B113">
        <f>B73*10000/B62</f>
        <v>0.010662429061761864</v>
      </c>
      <c r="C113">
        <f>C73*10000/C62</f>
        <v>0.02508917759848572</v>
      </c>
      <c r="D113">
        <f>D73*10000/D62</f>
        <v>0.024476401924948165</v>
      </c>
      <c r="E113">
        <f>E73*10000/E62</f>
        <v>0.029466221591316365</v>
      </c>
      <c r="F113">
        <f>F73*10000/F62</f>
        <v>-0.0018675501166628098</v>
      </c>
      <c r="G113">
        <f>AVERAGE(C113:E113)</f>
        <v>0.02634393370491675</v>
      </c>
      <c r="H113">
        <f>STDEV(C113:E113)</f>
        <v>0.00272128365678555</v>
      </c>
      <c r="I113">
        <f>(B113*B4+C113*C4+D113*D4+E113*E4+F113*F4)/SUM(B4:F4)</f>
        <v>0.020312233367158157</v>
      </c>
    </row>
    <row r="114" spans="1:11" ht="12.75">
      <c r="A114" t="s">
        <v>77</v>
      </c>
      <c r="B114">
        <f>B74*10000/B62</f>
        <v>-0.19049196204317734</v>
      </c>
      <c r="C114">
        <f>C74*10000/C62</f>
        <v>-0.17086483733357893</v>
      </c>
      <c r="D114">
        <f>D74*10000/D62</f>
        <v>-0.17864097023868133</v>
      </c>
      <c r="E114">
        <f>E74*10000/E62</f>
        <v>-0.1680068520292175</v>
      </c>
      <c r="F114">
        <f>F74*10000/F62</f>
        <v>-0.11335798234849849</v>
      </c>
      <c r="G114">
        <f>AVERAGE(C114:E114)</f>
        <v>-0.17250421986715925</v>
      </c>
      <c r="H114">
        <f>STDEV(C114:E114)</f>
        <v>0.005503344332474107</v>
      </c>
      <c r="I114">
        <f>(B114*B4+C114*C4+D114*D4+E114*E4+F114*F4)/SUM(B4:F4)</f>
        <v>-0.16722501933612446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-0.0021426628029998195</v>
      </c>
      <c r="C115">
        <f>C75*10000/C62</f>
        <v>0.003953120923903841</v>
      </c>
      <c r="D115">
        <f>D75*10000/D62</f>
        <v>-6.990509784013335E-05</v>
      </c>
      <c r="E115">
        <f>E75*10000/E62</f>
        <v>0.003699925902710252</v>
      </c>
      <c r="F115">
        <f>F75*10000/F62</f>
        <v>-0.008033922980366624</v>
      </c>
      <c r="G115">
        <f>AVERAGE(C115:E115)</f>
        <v>0.00252771390959132</v>
      </c>
      <c r="H115">
        <f>STDEV(C115:E115)</f>
        <v>0.002253163400758183</v>
      </c>
      <c r="I115">
        <f>(B115*B4+C115*C4+D115*D4+E115*E4+F115*F4)/SUM(B4:F4)</f>
        <v>0.00044356673488363767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36.241548793756635</v>
      </c>
      <c r="C122">
        <f>C82*10000/C62</f>
        <v>14.150544705141389</v>
      </c>
      <c r="D122">
        <f>D82*10000/D62</f>
        <v>13.952470817494513</v>
      </c>
      <c r="E122">
        <f>E82*10000/E62</f>
        <v>-12.542730302990574</v>
      </c>
      <c r="F122">
        <f>F82*10000/F62</f>
        <v>-66.50775870918923</v>
      </c>
      <c r="G122">
        <f>AVERAGE(C122:E122)</f>
        <v>5.186761739881775</v>
      </c>
      <c r="H122">
        <f>STDEV(C122:E122)</f>
        <v>15.35450990393205</v>
      </c>
      <c r="I122">
        <f>(B122*B4+C122*C4+D122*D4+E122*E4+F122*F4)/SUM(B4:F4)</f>
        <v>0.12798080152876712</v>
      </c>
    </row>
    <row r="123" spans="1:9" ht="12.75">
      <c r="A123" t="s">
        <v>81</v>
      </c>
      <c r="B123">
        <f>B83*10000/B62</f>
        <v>1.639562132227031</v>
      </c>
      <c r="C123">
        <f>C83*10000/C62</f>
        <v>-2.679066903501904</v>
      </c>
      <c r="D123">
        <f>D83*10000/D62</f>
        <v>-1.3769904148927108</v>
      </c>
      <c r="E123">
        <f>E83*10000/E62</f>
        <v>0.7070677906347198</v>
      </c>
      <c r="F123">
        <f>F83*10000/F62</f>
        <v>12.741580639064486</v>
      </c>
      <c r="G123">
        <f>AVERAGE(C123:E123)</f>
        <v>-1.1163298425866317</v>
      </c>
      <c r="H123">
        <f>STDEV(C123:E123)</f>
        <v>1.708050055523881</v>
      </c>
      <c r="I123">
        <f>(B123*B4+C123*C4+D123*D4+E123*E4+F123*F4)/SUM(B4:F4)</f>
        <v>1.1299365337988743</v>
      </c>
    </row>
    <row r="124" spans="1:9" ht="12.75">
      <c r="A124" t="s">
        <v>82</v>
      </c>
      <c r="B124">
        <f>B84*10000/B62</f>
        <v>1.1088937494752547</v>
      </c>
      <c r="C124">
        <f>C84*10000/C62</f>
        <v>3.013101245240175</v>
      </c>
      <c r="D124">
        <f>D84*10000/D62</f>
        <v>2.6551804856849968</v>
      </c>
      <c r="E124">
        <f>E84*10000/E62</f>
        <v>3.4906940561226367</v>
      </c>
      <c r="F124">
        <f>F84*10000/F62</f>
        <v>2.8297855659755493</v>
      </c>
      <c r="G124">
        <f>AVERAGE(C124:E124)</f>
        <v>3.052991929015936</v>
      </c>
      <c r="H124">
        <f>STDEV(C124:E124)</f>
        <v>0.41918275439888475</v>
      </c>
      <c r="I124">
        <f>(B124*B4+C124*C4+D124*D4+E124*E4+F124*F4)/SUM(B4:F4)</f>
        <v>2.7416848273669907</v>
      </c>
    </row>
    <row r="125" spans="1:9" ht="12.75">
      <c r="A125" t="s">
        <v>83</v>
      </c>
      <c r="B125">
        <f>B85*10000/B62</f>
        <v>0.0895379234788458</v>
      </c>
      <c r="C125">
        <f>C85*10000/C62</f>
        <v>-1.523148980363118</v>
      </c>
      <c r="D125">
        <f>D85*10000/D62</f>
        <v>-1.2970693605972423</v>
      </c>
      <c r="E125">
        <f>E85*10000/E62</f>
        <v>-0.05518999748505802</v>
      </c>
      <c r="F125">
        <f>F85*10000/F62</f>
        <v>0.23973087945921565</v>
      </c>
      <c r="G125">
        <f>AVERAGE(C125:E125)</f>
        <v>-0.9584694461484727</v>
      </c>
      <c r="H125">
        <f>STDEV(C125:E125)</f>
        <v>0.7903880821480248</v>
      </c>
      <c r="I125">
        <f>(B125*B4+C125*C4+D125*D4+E125*E4+F125*F4)/SUM(B4:F4)</f>
        <v>-0.6470102574374166</v>
      </c>
    </row>
    <row r="126" spans="1:9" ht="12.75">
      <c r="A126" t="s">
        <v>84</v>
      </c>
      <c r="B126">
        <f>B86*10000/B62</f>
        <v>0.542010166259185</v>
      </c>
      <c r="C126">
        <f>C86*10000/C62</f>
        <v>0.16195115519706565</v>
      </c>
      <c r="D126">
        <f>D86*10000/D62</f>
        <v>0.05841073998550227</v>
      </c>
      <c r="E126">
        <f>E86*10000/E62</f>
        <v>0.31092058779326553</v>
      </c>
      <c r="F126">
        <f>F86*10000/F62</f>
        <v>1.3642200546166632</v>
      </c>
      <c r="G126">
        <f>AVERAGE(C126:E126)</f>
        <v>0.1770941609919445</v>
      </c>
      <c r="H126">
        <f>STDEV(C126:E126)</f>
        <v>0.12693419073816456</v>
      </c>
      <c r="I126">
        <f>(B126*B4+C126*C4+D126*D4+E126*E4+F126*F4)/SUM(B4:F4)</f>
        <v>0.38818456187774814</v>
      </c>
    </row>
    <row r="127" spans="1:9" ht="12.75">
      <c r="A127" t="s">
        <v>85</v>
      </c>
      <c r="B127">
        <f>B87*10000/B62</f>
        <v>0.07311227744431148</v>
      </c>
      <c r="C127">
        <f>C87*10000/C62</f>
        <v>0.11332337855530338</v>
      </c>
      <c r="D127">
        <f>D87*10000/D62</f>
        <v>0.27766124473607284</v>
      </c>
      <c r="E127">
        <f>E87*10000/E62</f>
        <v>0.33979579038668145</v>
      </c>
      <c r="F127">
        <f>F87*10000/F62</f>
        <v>0.4815864403815017</v>
      </c>
      <c r="G127">
        <f>AVERAGE(C127:E127)</f>
        <v>0.24359347122601924</v>
      </c>
      <c r="H127">
        <f>STDEV(C127:E127)</f>
        <v>0.1170166578916419</v>
      </c>
      <c r="I127">
        <f>(B127*B4+C127*C4+D127*D4+E127*E4+F127*F4)/SUM(B4:F4)</f>
        <v>0.2506196977036952</v>
      </c>
    </row>
    <row r="128" spans="1:9" ht="12.75">
      <c r="A128" t="s">
        <v>86</v>
      </c>
      <c r="B128">
        <f>B88*10000/B62</f>
        <v>0.030204833990572864</v>
      </c>
      <c r="C128">
        <f>C88*10000/C62</f>
        <v>0.40124804612799836</v>
      </c>
      <c r="D128">
        <f>D88*10000/D62</f>
        <v>0.39330220609699257</v>
      </c>
      <c r="E128">
        <f>E88*10000/E62</f>
        <v>0.3602032907279765</v>
      </c>
      <c r="F128">
        <f>F88*10000/F62</f>
        <v>0.5502551829950174</v>
      </c>
      <c r="G128">
        <f>AVERAGE(C128:E128)</f>
        <v>0.38491784765098913</v>
      </c>
      <c r="H128">
        <f>STDEV(C128:E128)</f>
        <v>0.021769039629144057</v>
      </c>
      <c r="I128">
        <f>(B128*B4+C128*C4+D128*D4+E128*E4+F128*F4)/SUM(B4:F4)</f>
        <v>0.3555874055922711</v>
      </c>
    </row>
    <row r="129" spans="1:9" ht="12.75">
      <c r="A129" t="s">
        <v>87</v>
      </c>
      <c r="B129">
        <f>B89*10000/B62</f>
        <v>0.001979418193878052</v>
      </c>
      <c r="C129">
        <f>C89*10000/C62</f>
        <v>0.004000665043570583</v>
      </c>
      <c r="D129">
        <f>D89*10000/D62</f>
        <v>-0.04163755762377885</v>
      </c>
      <c r="E129">
        <f>E89*10000/E62</f>
        <v>0.025597669800768802</v>
      </c>
      <c r="F129">
        <f>F89*10000/F62</f>
        <v>-0.021369257304786657</v>
      </c>
      <c r="G129">
        <f>AVERAGE(C129:E129)</f>
        <v>-0.004013074259813153</v>
      </c>
      <c r="H129">
        <f>STDEV(C129:E129)</f>
        <v>0.03432650528272007</v>
      </c>
      <c r="I129">
        <f>(B129*B4+C129*C4+D129*D4+E129*E4+F129*F4)/SUM(B4:F4)</f>
        <v>-0.005458271867219642</v>
      </c>
    </row>
    <row r="130" spans="1:9" ht="12.75">
      <c r="A130" t="s">
        <v>88</v>
      </c>
      <c r="B130">
        <f>B90*10000/B62</f>
        <v>0.042360478903004505</v>
      </c>
      <c r="C130">
        <f>C90*10000/C62</f>
        <v>0.07927453819653718</v>
      </c>
      <c r="D130">
        <f>D90*10000/D62</f>
        <v>0.08565942578996197</v>
      </c>
      <c r="E130">
        <f>E90*10000/E62</f>
        <v>0.06372170292577406</v>
      </c>
      <c r="F130">
        <f>F90*10000/F62</f>
        <v>0.31117861236076066</v>
      </c>
      <c r="G130">
        <f>AVERAGE(C130:E130)</f>
        <v>0.0762185556374244</v>
      </c>
      <c r="H130">
        <f>STDEV(C130:E130)</f>
        <v>0.011283625001198783</v>
      </c>
      <c r="I130">
        <f>(B130*B4+C130*C4+D130*D4+E130*E4+F130*F4)/SUM(B4:F4)</f>
        <v>0.102635286830669</v>
      </c>
    </row>
    <row r="131" spans="1:9" ht="12.75">
      <c r="A131" t="s">
        <v>89</v>
      </c>
      <c r="B131">
        <f>B91*10000/B62</f>
        <v>0.0025122422069208963</v>
      </c>
      <c r="C131">
        <f>C91*10000/C62</f>
        <v>0.04375668671984297</v>
      </c>
      <c r="D131">
        <f>D91*10000/D62</f>
        <v>0.05338708137257745</v>
      </c>
      <c r="E131">
        <f>E91*10000/E62</f>
        <v>0.032231859451632296</v>
      </c>
      <c r="F131">
        <f>F91*10000/F62</f>
        <v>0.033285797339382306</v>
      </c>
      <c r="G131">
        <f>AVERAGE(C131:E131)</f>
        <v>0.043125209181350904</v>
      </c>
      <c r="H131">
        <f>STDEV(C131:E131)</f>
        <v>0.01059173859865908</v>
      </c>
      <c r="I131">
        <f>(B131*B4+C131*C4+D131*D4+E131*E4+F131*F4)/SUM(B4:F4)</f>
        <v>0.03593194743132845</v>
      </c>
    </row>
    <row r="132" spans="1:9" ht="12.75">
      <c r="A132" t="s">
        <v>90</v>
      </c>
      <c r="B132">
        <f>B92*10000/B62</f>
        <v>0.03166252346844208</v>
      </c>
      <c r="C132">
        <f>C92*10000/C62</f>
        <v>0.04351418980718975</v>
      </c>
      <c r="D132">
        <f>D92*10000/D62</f>
        <v>0.06386418200849941</v>
      </c>
      <c r="E132">
        <f>E92*10000/E62</f>
        <v>0.006523890627786817</v>
      </c>
      <c r="F132">
        <f>F92*10000/F62</f>
        <v>0.05142464231087448</v>
      </c>
      <c r="G132">
        <f>AVERAGE(C132:E132)</f>
        <v>0.03796742081449199</v>
      </c>
      <c r="H132">
        <f>STDEV(C132:E132)</f>
        <v>0.029069782224846834</v>
      </c>
      <c r="I132">
        <f>(B132*B4+C132*C4+D132*D4+E132*E4+F132*F4)/SUM(B4:F4)</f>
        <v>0.038848514618685354</v>
      </c>
    </row>
    <row r="133" spans="1:9" ht="12.75">
      <c r="A133" t="s">
        <v>91</v>
      </c>
      <c r="B133">
        <f>B93*10000/B62</f>
        <v>0.07681906706819656</v>
      </c>
      <c r="C133">
        <f>C93*10000/C62</f>
        <v>0.0933051896216612</v>
      </c>
      <c r="D133">
        <f>D93*10000/D62</f>
        <v>0.09899815504548769</v>
      </c>
      <c r="E133">
        <f>E93*10000/E62</f>
        <v>0.08465540494199006</v>
      </c>
      <c r="F133">
        <f>F93*10000/F62</f>
        <v>0.026886823504395436</v>
      </c>
      <c r="G133">
        <f>AVERAGE(C133:E133)</f>
        <v>0.0923195832030463</v>
      </c>
      <c r="H133">
        <f>STDEV(C133:E133)</f>
        <v>0.007221993155781798</v>
      </c>
      <c r="I133">
        <f>(B133*B4+C133*C4+D133*D4+E133*E4+F133*F4)/SUM(B4:F4)</f>
        <v>0.08135267190378244</v>
      </c>
    </row>
    <row r="134" spans="1:9" ht="12.75">
      <c r="A134" t="s">
        <v>92</v>
      </c>
      <c r="B134">
        <f>B94*10000/B62</f>
        <v>-0.008734930243730276</v>
      </c>
      <c r="C134">
        <f>C94*10000/C62</f>
        <v>0.0038720737726991206</v>
      </c>
      <c r="D134">
        <f>D94*10000/D62</f>
        <v>0.004671226339481018</v>
      </c>
      <c r="E134">
        <f>E94*10000/E62</f>
        <v>0.005983802577186931</v>
      </c>
      <c r="F134">
        <f>F94*10000/F62</f>
        <v>-0.00973122441536136</v>
      </c>
      <c r="G134">
        <f>AVERAGE(C134:E134)</f>
        <v>0.004842367563122357</v>
      </c>
      <c r="H134">
        <f>STDEV(C134:E134)</f>
        <v>0.0010662160309937057</v>
      </c>
      <c r="I134">
        <f>(B134*B4+C134*C4+D134*D4+E134*E4+F134*F4)/SUM(B4:F4)</f>
        <v>0.0009333441664840203</v>
      </c>
    </row>
    <row r="135" spans="1:9" ht="12.75">
      <c r="A135" t="s">
        <v>93</v>
      </c>
      <c r="B135">
        <f>B95*10000/B62</f>
        <v>-0.002462273204410399</v>
      </c>
      <c r="C135">
        <f>C95*10000/C62</f>
        <v>-0.005562565921170638</v>
      </c>
      <c r="D135">
        <f>D95*10000/D62</f>
        <v>-0.007328127324685269</v>
      </c>
      <c r="E135">
        <f>E95*10000/E62</f>
        <v>-0.0056097235950701525</v>
      </c>
      <c r="F135">
        <f>F95*10000/F62</f>
        <v>0.005224562337893456</v>
      </c>
      <c r="G135">
        <f>AVERAGE(C135:E135)</f>
        <v>-0.00616680561364202</v>
      </c>
      <c r="H135">
        <f>STDEV(C135:E135)</f>
        <v>0.001006010461653961</v>
      </c>
      <c r="I135">
        <f>(B135*B4+C135*C4+D135*D4+E135*E4+F135*F4)/SUM(B4:F4)</f>
        <v>-0.0041118030767016735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2004-02-25T09:18:14Z</cp:lastPrinted>
  <dcterms:created xsi:type="dcterms:W3CDTF">2004-02-25T09:17:40Z</dcterms:created>
  <dcterms:modified xsi:type="dcterms:W3CDTF">2004-02-25T10:34:39Z</dcterms:modified>
  <cp:category/>
  <cp:version/>
  <cp:contentType/>
  <cp:contentStatus/>
</cp:coreProperties>
</file>