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<sst xmlns="http://schemas.openxmlformats.org/spreadsheetml/2006/main" count="202" uniqueCount="97">
  <si>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Thu 26/02/2004       08:06:25</t>
  </si>
  <si>
    <t>LISSNER</t>
  </si>
  <si>
    <t>HCMQAP192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</si>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</sst>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085565"/>
        <c:crosses val="autoZero"/>
        <c:auto val="1"/>
        <c:lblOffset val="100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19467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44</xdr:row>
      <xdr:rowOff>28575</xdr:rowOff>
    </xdr:from>
    <xdr:to>
      <xdr:col>6</xdr:col>
      <xdr:colOff>514350</xdr:colOff>
      <xdr:row>63</xdr:row>
      <xdr:rowOff>142875</xdr:rowOff>
    </xdr:to>
    <xdr:graphicFrame>
      <xdr:nvGraphicFramePr>
        <xdr:cNvPr id="1" name="Chart 1"/>
        <xdr:cNvGraphicFramePr/>
      </xdr:nvGraphicFramePr>
      <xdr:xfrm>
        <a:off x="314325" y="6819900"/>
        <a:ext cx="52673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5">
      <selection activeCell="D44" sqref="D44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-0.002248</v>
      </c>
      <c r="C4" s="13">
        <v>-0.003753</v>
      </c>
      <c r="D4" s="13">
        <v>-0.003754</v>
      </c>
      <c r="E4" s="13">
        <v>-0.003753</v>
      </c>
      <c r="F4" s="24">
        <v>-0.002085</v>
      </c>
      <c r="G4" s="34">
        <v>-0.011693</v>
      </c>
    </row>
    <row r="5" spans="1:7" ht="12.75" thickBot="1">
      <c r="A5" s="44" t="s">
        <v>13</v>
      </c>
      <c r="B5" s="45">
        <v>7.978966</v>
      </c>
      <c r="C5" s="46">
        <v>5.209199</v>
      </c>
      <c r="D5" s="46">
        <v>0.495601</v>
      </c>
      <c r="E5" s="46">
        <v>-4.802186</v>
      </c>
      <c r="F5" s="47">
        <v>-10.179629</v>
      </c>
      <c r="G5" s="48">
        <v>2.369965</v>
      </c>
    </row>
    <row r="6" spans="1:7" ht="12.75" thickTop="1">
      <c r="A6" s="6" t="s">
        <v>14</v>
      </c>
      <c r="B6" s="39">
        <v>-14.9367</v>
      </c>
      <c r="C6" s="40">
        <v>-114.4508</v>
      </c>
      <c r="D6" s="40">
        <v>96.60462</v>
      </c>
      <c r="E6" s="40">
        <v>6.678513</v>
      </c>
      <c r="F6" s="41">
        <v>36.17714</v>
      </c>
      <c r="G6" s="42">
        <v>-0.002437851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2.080142</v>
      </c>
      <c r="C8" s="14">
        <v>-0.4727371</v>
      </c>
      <c r="D8" s="14">
        <v>1.049332</v>
      </c>
      <c r="E8" s="14">
        <v>0.9834075</v>
      </c>
      <c r="F8" s="25">
        <v>-3.473941</v>
      </c>
      <c r="G8" s="35">
        <v>0.2109513</v>
      </c>
    </row>
    <row r="9" spans="1:7" ht="12">
      <c r="A9" s="20" t="s">
        <v>17</v>
      </c>
      <c r="B9" s="29">
        <v>-0.2443332</v>
      </c>
      <c r="C9" s="14">
        <v>0.289254</v>
      </c>
      <c r="D9" s="14">
        <v>-0.4493</v>
      </c>
      <c r="E9" s="14">
        <v>0.1246514</v>
      </c>
      <c r="F9" s="25">
        <v>-1.683595</v>
      </c>
      <c r="G9" s="35">
        <v>-0.2688532</v>
      </c>
    </row>
    <row r="10" spans="1:7" ht="12">
      <c r="A10" s="20" t="s">
        <v>18</v>
      </c>
      <c r="B10" s="29">
        <v>-0.9293121</v>
      </c>
      <c r="C10" s="14">
        <v>-0.2611863</v>
      </c>
      <c r="D10" s="14">
        <v>-0.5710108</v>
      </c>
      <c r="E10" s="14">
        <v>-0.7627387</v>
      </c>
      <c r="F10" s="25">
        <v>-0.02276993</v>
      </c>
      <c r="G10" s="35">
        <v>-0.5209482</v>
      </c>
    </row>
    <row r="11" spans="1:7" ht="12">
      <c r="A11" s="21" t="s">
        <v>19</v>
      </c>
      <c r="B11" s="31">
        <v>4.778755</v>
      </c>
      <c r="C11" s="16">
        <v>4.26543</v>
      </c>
      <c r="D11" s="16">
        <v>4.334731</v>
      </c>
      <c r="E11" s="16">
        <v>4.252625</v>
      </c>
      <c r="F11" s="27">
        <v>15.21924</v>
      </c>
      <c r="G11" s="37">
        <v>5.817528</v>
      </c>
    </row>
    <row r="12" spans="1:7" ht="12">
      <c r="A12" s="20" t="s">
        <v>20</v>
      </c>
      <c r="B12" s="29">
        <v>0.2616422</v>
      </c>
      <c r="C12" s="14">
        <v>-0.3416062</v>
      </c>
      <c r="D12" s="14">
        <v>-0.5308939</v>
      </c>
      <c r="E12" s="14">
        <v>-0.1440763</v>
      </c>
      <c r="F12" s="25">
        <v>-0.3344264</v>
      </c>
      <c r="G12" s="35">
        <v>-0.2517099</v>
      </c>
    </row>
    <row r="13" spans="1:7" ht="12">
      <c r="A13" s="20" t="s">
        <v>21</v>
      </c>
      <c r="B13" s="29">
        <v>-0.001434265</v>
      </c>
      <c r="C13" s="14">
        <v>0.116357</v>
      </c>
      <c r="D13" s="14">
        <v>-0.06996335</v>
      </c>
      <c r="E13" s="14">
        <v>-0.06155029</v>
      </c>
      <c r="F13" s="25">
        <v>-0.1347045</v>
      </c>
      <c r="G13" s="35">
        <v>-0.02186426</v>
      </c>
    </row>
    <row r="14" spans="1:7" ht="12">
      <c r="A14" s="20" t="s">
        <v>22</v>
      </c>
      <c r="B14" s="29">
        <v>-0.07033472</v>
      </c>
      <c r="C14" s="14">
        <v>0.02273431</v>
      </c>
      <c r="D14" s="14">
        <v>-0.03926237</v>
      </c>
      <c r="E14" s="14">
        <v>0.004911368</v>
      </c>
      <c r="F14" s="25">
        <v>0.165068</v>
      </c>
      <c r="G14" s="35">
        <v>0.009135359</v>
      </c>
    </row>
    <row r="15" spans="1:7" ht="12">
      <c r="A15" s="21" t="s">
        <v>23</v>
      </c>
      <c r="B15" s="31">
        <v>-0.3398626</v>
      </c>
      <c r="C15" s="16">
        <v>-0.08788355</v>
      </c>
      <c r="D15" s="16">
        <v>0.01209719</v>
      </c>
      <c r="E15" s="16">
        <v>-0.04543416</v>
      </c>
      <c r="F15" s="27">
        <v>-0.2760393</v>
      </c>
      <c r="G15" s="37">
        <v>-0.1150761</v>
      </c>
    </row>
    <row r="16" spans="1:7" ht="12">
      <c r="A16" s="20" t="s">
        <v>24</v>
      </c>
      <c r="B16" s="29">
        <v>0.008688335</v>
      </c>
      <c r="C16" s="14">
        <v>-0.01655331</v>
      </c>
      <c r="D16" s="14">
        <v>-0.03415062</v>
      </c>
      <c r="E16" s="14">
        <v>-0.03955868</v>
      </c>
      <c r="F16" s="25">
        <v>-0.05594581</v>
      </c>
      <c r="G16" s="35">
        <v>-0.02795469</v>
      </c>
    </row>
    <row r="17" spans="1:7" ht="12">
      <c r="A17" s="20" t="s">
        <v>25</v>
      </c>
      <c r="B17" s="29">
        <v>-0.01308495</v>
      </c>
      <c r="C17" s="14">
        <v>-0.02583081</v>
      </c>
      <c r="D17" s="14">
        <v>-0.01417999</v>
      </c>
      <c r="E17" s="14">
        <v>-0.01941434</v>
      </c>
      <c r="F17" s="25">
        <v>-0.02396266</v>
      </c>
      <c r="G17" s="35">
        <v>-0.01939399</v>
      </c>
    </row>
    <row r="18" spans="1:7" ht="12">
      <c r="A18" s="20" t="s">
        <v>26</v>
      </c>
      <c r="B18" s="29">
        <v>-0.00485929</v>
      </c>
      <c r="C18" s="14">
        <v>0.04151753</v>
      </c>
      <c r="D18" s="14">
        <v>0.0008061213</v>
      </c>
      <c r="E18" s="14">
        <v>0.0213981</v>
      </c>
      <c r="F18" s="25">
        <v>-0.01966273</v>
      </c>
      <c r="G18" s="35">
        <v>0.01201339</v>
      </c>
    </row>
    <row r="19" spans="1:7" ht="12">
      <c r="A19" s="21" t="s">
        <v>27</v>
      </c>
      <c r="B19" s="31">
        <v>-0.1944265</v>
      </c>
      <c r="C19" s="16">
        <v>-0.1684898</v>
      </c>
      <c r="D19" s="16">
        <v>-0.1836476</v>
      </c>
      <c r="E19" s="16">
        <v>-0.1772408</v>
      </c>
      <c r="F19" s="27">
        <v>-0.1408857</v>
      </c>
      <c r="G19" s="37">
        <v>-0.1742939</v>
      </c>
    </row>
    <row r="20" spans="1:7" ht="12.75" thickBot="1">
      <c r="A20" s="44" t="s">
        <v>28</v>
      </c>
      <c r="B20" s="45">
        <v>-0.002582623</v>
      </c>
      <c r="C20" s="46">
        <v>-0.0005779061</v>
      </c>
      <c r="D20" s="46">
        <v>0.006128186</v>
      </c>
      <c r="E20" s="46">
        <v>-0.002003493</v>
      </c>
      <c r="F20" s="47">
        <v>-0.007823161</v>
      </c>
      <c r="G20" s="48">
        <v>-0.0005643162</v>
      </c>
    </row>
    <row r="21" spans="1:7" ht="12.75" thickTop="1">
      <c r="A21" s="6" t="s">
        <v>29</v>
      </c>
      <c r="B21" s="39">
        <v>-235.5274</v>
      </c>
      <c r="C21" s="40">
        <v>167.2345</v>
      </c>
      <c r="D21" s="40">
        <v>3.597154</v>
      </c>
      <c r="E21" s="40">
        <v>38.98661</v>
      </c>
      <c r="F21" s="41">
        <v>-123.74</v>
      </c>
      <c r="G21" s="43">
        <v>0.006318093</v>
      </c>
    </row>
    <row r="22" spans="1:7" ht="12">
      <c r="A22" s="20" t="s">
        <v>30</v>
      </c>
      <c r="B22" s="29">
        <v>159.5929</v>
      </c>
      <c r="C22" s="14">
        <v>104.1877</v>
      </c>
      <c r="D22" s="14">
        <v>9.912025</v>
      </c>
      <c r="E22" s="14">
        <v>-96.04668</v>
      </c>
      <c r="F22" s="25">
        <v>-203.6207</v>
      </c>
      <c r="G22" s="36">
        <v>0</v>
      </c>
    </row>
    <row r="23" spans="1:7" ht="12">
      <c r="A23" s="20" t="s">
        <v>31</v>
      </c>
      <c r="B23" s="29">
        <v>-0.5515353</v>
      </c>
      <c r="C23" s="14">
        <v>-0.2539618</v>
      </c>
      <c r="D23" s="14">
        <v>0.4694583</v>
      </c>
      <c r="E23" s="14">
        <v>-2.134015</v>
      </c>
      <c r="F23" s="25">
        <v>2.78044</v>
      </c>
      <c r="G23" s="35">
        <v>-0.1695433</v>
      </c>
    </row>
    <row r="24" spans="1:7" ht="12">
      <c r="A24" s="20" t="s">
        <v>32</v>
      </c>
      <c r="B24" s="29">
        <v>-1.405097</v>
      </c>
      <c r="C24" s="14">
        <v>-1.37384</v>
      </c>
      <c r="D24" s="14">
        <v>0.4960506</v>
      </c>
      <c r="E24" s="14">
        <v>1.181899</v>
      </c>
      <c r="F24" s="25">
        <v>-0.8770862</v>
      </c>
      <c r="G24" s="35">
        <v>-0.2466273</v>
      </c>
    </row>
    <row r="25" spans="1:7" ht="12">
      <c r="A25" s="20" t="s">
        <v>33</v>
      </c>
      <c r="B25" s="29">
        <v>-1.339077</v>
      </c>
      <c r="C25" s="14">
        <v>0.7971811</v>
      </c>
      <c r="D25" s="14">
        <v>0.707182</v>
      </c>
      <c r="E25" s="14">
        <v>-0.4550491</v>
      </c>
      <c r="F25" s="25">
        <v>-2.726031</v>
      </c>
      <c r="G25" s="35">
        <v>-0.304883</v>
      </c>
    </row>
    <row r="26" spans="1:7" ht="12">
      <c r="A26" s="21" t="s">
        <v>34</v>
      </c>
      <c r="B26" s="49">
        <v>0.2145393</v>
      </c>
      <c r="C26" s="50">
        <v>1.096689</v>
      </c>
      <c r="D26" s="50">
        <v>0.1955501</v>
      </c>
      <c r="E26" s="50">
        <v>0.05061065</v>
      </c>
      <c r="F26" s="51">
        <v>1.096843</v>
      </c>
      <c r="G26" s="37">
        <v>0.500583</v>
      </c>
    </row>
    <row r="27" spans="1:7" ht="12">
      <c r="A27" s="20" t="s">
        <v>35</v>
      </c>
      <c r="B27" s="29">
        <v>-0.1067293</v>
      </c>
      <c r="C27" s="14">
        <v>-0.2948733</v>
      </c>
      <c r="D27" s="14">
        <v>-0.4802951</v>
      </c>
      <c r="E27" s="14">
        <v>0.02754002</v>
      </c>
      <c r="F27" s="25">
        <v>0.3087796</v>
      </c>
      <c r="G27" s="35">
        <v>-0.1540672</v>
      </c>
    </row>
    <row r="28" spans="1:7" ht="12">
      <c r="A28" s="20" t="s">
        <v>36</v>
      </c>
      <c r="B28" s="29">
        <v>-0.1154892</v>
      </c>
      <c r="C28" s="14">
        <v>0.192998</v>
      </c>
      <c r="D28" s="14">
        <v>-0.02984806</v>
      </c>
      <c r="E28" s="14">
        <v>0.07459857</v>
      </c>
      <c r="F28" s="25">
        <v>-0.1655811</v>
      </c>
      <c r="G28" s="35">
        <v>0.01844057</v>
      </c>
    </row>
    <row r="29" spans="1:7" ht="12">
      <c r="A29" s="20" t="s">
        <v>37</v>
      </c>
      <c r="B29" s="29">
        <v>0.08782911</v>
      </c>
      <c r="C29" s="14">
        <v>0.1597999</v>
      </c>
      <c r="D29" s="14">
        <v>0.06382483</v>
      </c>
      <c r="E29" s="14">
        <v>-0.0279995</v>
      </c>
      <c r="F29" s="25">
        <v>0.02567874</v>
      </c>
      <c r="G29" s="35">
        <v>0.06318562</v>
      </c>
    </row>
    <row r="30" spans="1:7" ht="12">
      <c r="A30" s="21" t="s">
        <v>38</v>
      </c>
      <c r="B30" s="31">
        <v>0.00844069</v>
      </c>
      <c r="C30" s="16">
        <v>0.05018633</v>
      </c>
      <c r="D30" s="16">
        <v>0.05273968</v>
      </c>
      <c r="E30" s="16">
        <v>-0.04535802</v>
      </c>
      <c r="F30" s="27">
        <v>0.2934445</v>
      </c>
      <c r="G30" s="37">
        <v>0.05431594</v>
      </c>
    </row>
    <row r="31" spans="1:7" ht="12">
      <c r="A31" s="20" t="s">
        <v>39</v>
      </c>
      <c r="B31" s="29">
        <v>-0.005099496</v>
      </c>
      <c r="C31" s="14">
        <v>0.015221</v>
      </c>
      <c r="D31" s="14">
        <v>-0.05355432</v>
      </c>
      <c r="E31" s="14">
        <v>0.003844127</v>
      </c>
      <c r="F31" s="25">
        <v>0.04271628</v>
      </c>
      <c r="G31" s="35">
        <v>-0.003325519</v>
      </c>
    </row>
    <row r="32" spans="1:7" ht="12">
      <c r="A32" s="20" t="s">
        <v>40</v>
      </c>
      <c r="B32" s="29">
        <v>-0.005234603</v>
      </c>
      <c r="C32" s="14">
        <v>0.05906135</v>
      </c>
      <c r="D32" s="14">
        <v>-0.02222499</v>
      </c>
      <c r="E32" s="14">
        <v>-0.007747665</v>
      </c>
      <c r="F32" s="25">
        <v>-0.01204134</v>
      </c>
      <c r="G32" s="35">
        <v>0.004638518</v>
      </c>
    </row>
    <row r="33" spans="1:7" ht="12">
      <c r="A33" s="20" t="s">
        <v>41</v>
      </c>
      <c r="B33" s="29">
        <v>0.1283103</v>
      </c>
      <c r="C33" s="14">
        <v>0.01232993</v>
      </c>
      <c r="D33" s="14">
        <v>0.04015023</v>
      </c>
      <c r="E33" s="14">
        <v>0.0577446</v>
      </c>
      <c r="F33" s="25">
        <v>0.06567312</v>
      </c>
      <c r="G33" s="35">
        <v>0.05380937</v>
      </c>
    </row>
    <row r="34" spans="1:7" ht="12">
      <c r="A34" s="21" t="s">
        <v>42</v>
      </c>
      <c r="B34" s="31">
        <v>-0.02270913</v>
      </c>
      <c r="C34" s="16">
        <v>-0.007867763</v>
      </c>
      <c r="D34" s="16">
        <v>0.004203949</v>
      </c>
      <c r="E34" s="16">
        <v>0.01317959</v>
      </c>
      <c r="F34" s="27">
        <v>-0.005456003</v>
      </c>
      <c r="G34" s="37">
        <v>-0.001696772</v>
      </c>
    </row>
    <row r="35" spans="1:7" ht="12.75" thickBot="1">
      <c r="A35" s="22" t="s">
        <v>43</v>
      </c>
      <c r="B35" s="32">
        <v>-0.002964756</v>
      </c>
      <c r="C35" s="17">
        <v>0.002856572</v>
      </c>
      <c r="D35" s="17">
        <v>0.0003638818</v>
      </c>
      <c r="E35" s="17">
        <v>-0.002765208</v>
      </c>
      <c r="F35" s="28">
        <v>0.001612729</v>
      </c>
      <c r="G35" s="38">
        <v>-0.0001021077</v>
      </c>
    </row>
    <row r="36" spans="1:7" ht="12">
      <c r="A36" s="4" t="s">
        <v>44</v>
      </c>
      <c r="B36" s="3">
        <v>18.37463</v>
      </c>
      <c r="C36" s="3">
        <v>18.37769</v>
      </c>
      <c r="D36" s="3">
        <v>18.39294</v>
      </c>
      <c r="E36" s="3">
        <v>18.396</v>
      </c>
      <c r="F36" s="3">
        <v>18.41431</v>
      </c>
      <c r="G36" s="3"/>
    </row>
    <row r="37" spans="1:6" ht="12">
      <c r="A37" s="4" t="s">
        <v>45</v>
      </c>
      <c r="B37" s="2">
        <v>-0.2365112</v>
      </c>
      <c r="C37" s="2">
        <v>-0.1866659</v>
      </c>
      <c r="D37" s="2">
        <v>-0.1576742</v>
      </c>
      <c r="E37" s="2">
        <v>0.03916423</v>
      </c>
      <c r="F37" s="2">
        <v>0.0676473</v>
      </c>
    </row>
    <row r="38" spans="1:7" ht="12">
      <c r="A38" s="4" t="s">
        <v>52</v>
      </c>
      <c r="B38" s="2">
        <v>3.177433E-05</v>
      </c>
      <c r="C38" s="2">
        <v>0.0001915835</v>
      </c>
      <c r="D38" s="2">
        <v>-0.0001642338</v>
      </c>
      <c r="E38" s="2">
        <v>-1.071591E-05</v>
      </c>
      <c r="F38" s="2">
        <v>-6.57572E-05</v>
      </c>
      <c r="G38" s="2">
        <v>4.057679E-05</v>
      </c>
    </row>
    <row r="39" spans="1:7" ht="12.75" thickBot="1">
      <c r="A39" s="4" t="s">
        <v>53</v>
      </c>
      <c r="B39" s="2">
        <v>0.0003998896</v>
      </c>
      <c r="C39" s="2">
        <v>-0.0002862947</v>
      </c>
      <c r="D39" s="2">
        <v>0</v>
      </c>
      <c r="E39" s="2">
        <v>-6.638017E-05</v>
      </c>
      <c r="F39" s="2">
        <v>0.0002090191</v>
      </c>
      <c r="G39" s="2">
        <v>0.0007202083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3.115455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12.515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0.002248</v>
      </c>
      <c r="C4">
        <v>0.003753</v>
      </c>
      <c r="D4">
        <v>0.003754</v>
      </c>
      <c r="E4">
        <v>0.003753</v>
      </c>
      <c r="F4">
        <v>0.002085</v>
      </c>
      <c r="G4">
        <v>0.011693</v>
      </c>
    </row>
    <row r="5" spans="1:7" ht="12.75">
      <c r="A5" t="s">
        <v>13</v>
      </c>
      <c r="B5">
        <v>7.978966</v>
      </c>
      <c r="C5">
        <v>5.209199</v>
      </c>
      <c r="D5">
        <v>0.495601</v>
      </c>
      <c r="E5">
        <v>-4.802186</v>
      </c>
      <c r="F5">
        <v>-10.179629</v>
      </c>
      <c r="G5">
        <v>2.369965</v>
      </c>
    </row>
    <row r="6" spans="1:7" ht="12.75">
      <c r="A6" t="s">
        <v>14</v>
      </c>
      <c r="B6" s="52">
        <v>-14.9367</v>
      </c>
      <c r="C6" s="52">
        <v>-114.4508</v>
      </c>
      <c r="D6" s="52">
        <v>96.60462</v>
      </c>
      <c r="E6" s="52">
        <v>6.678513</v>
      </c>
      <c r="F6" s="52">
        <v>36.17714</v>
      </c>
      <c r="G6" s="52">
        <v>-0.002437851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2.080142</v>
      </c>
      <c r="C8" s="52">
        <v>-0.4727371</v>
      </c>
      <c r="D8" s="52">
        <v>1.049332</v>
      </c>
      <c r="E8" s="52">
        <v>0.9834075</v>
      </c>
      <c r="F8" s="52">
        <v>-3.473941</v>
      </c>
      <c r="G8" s="52">
        <v>0.2109513</v>
      </c>
    </row>
    <row r="9" spans="1:7" ht="12.75">
      <c r="A9" t="s">
        <v>17</v>
      </c>
      <c r="B9" s="52">
        <v>-0.2443332</v>
      </c>
      <c r="C9" s="52">
        <v>0.289254</v>
      </c>
      <c r="D9" s="52">
        <v>-0.4493</v>
      </c>
      <c r="E9" s="52">
        <v>0.1246514</v>
      </c>
      <c r="F9" s="52">
        <v>-1.683595</v>
      </c>
      <c r="G9" s="52">
        <v>-0.2688532</v>
      </c>
    </row>
    <row r="10" spans="1:7" ht="12.75">
      <c r="A10" t="s">
        <v>18</v>
      </c>
      <c r="B10" s="52">
        <v>-0.9293121</v>
      </c>
      <c r="C10" s="52">
        <v>-0.2611863</v>
      </c>
      <c r="D10" s="52">
        <v>-0.5710108</v>
      </c>
      <c r="E10" s="52">
        <v>-0.7627387</v>
      </c>
      <c r="F10" s="52">
        <v>-0.02276993</v>
      </c>
      <c r="G10" s="52">
        <v>-0.5209482</v>
      </c>
    </row>
    <row r="11" spans="1:7" ht="12.75">
      <c r="A11" t="s">
        <v>19</v>
      </c>
      <c r="B11" s="52">
        <v>4.778755</v>
      </c>
      <c r="C11" s="52">
        <v>4.26543</v>
      </c>
      <c r="D11" s="52">
        <v>4.334731</v>
      </c>
      <c r="E11" s="52">
        <v>4.252625</v>
      </c>
      <c r="F11" s="52">
        <v>15.21924</v>
      </c>
      <c r="G11" s="52">
        <v>5.817528</v>
      </c>
    </row>
    <row r="12" spans="1:7" ht="12.75">
      <c r="A12" t="s">
        <v>20</v>
      </c>
      <c r="B12" s="52">
        <v>0.2616422</v>
      </c>
      <c r="C12" s="52">
        <v>-0.3416062</v>
      </c>
      <c r="D12" s="52">
        <v>-0.5308939</v>
      </c>
      <c r="E12" s="52">
        <v>-0.1440763</v>
      </c>
      <c r="F12" s="52">
        <v>-0.3344264</v>
      </c>
      <c r="G12" s="52">
        <v>-0.2517099</v>
      </c>
    </row>
    <row r="13" spans="1:7" ht="12.75">
      <c r="A13" t="s">
        <v>21</v>
      </c>
      <c r="B13" s="52">
        <v>-0.001434265</v>
      </c>
      <c r="C13" s="52">
        <v>0.116357</v>
      </c>
      <c r="D13" s="52">
        <v>-0.06996335</v>
      </c>
      <c r="E13" s="52">
        <v>-0.06155029</v>
      </c>
      <c r="F13" s="52">
        <v>-0.1347045</v>
      </c>
      <c r="G13" s="52">
        <v>-0.02186426</v>
      </c>
    </row>
    <row r="14" spans="1:7" ht="12.75">
      <c r="A14" t="s">
        <v>22</v>
      </c>
      <c r="B14" s="52">
        <v>-0.07033472</v>
      </c>
      <c r="C14" s="52">
        <v>0.02273431</v>
      </c>
      <c r="D14" s="52">
        <v>-0.03926237</v>
      </c>
      <c r="E14" s="52">
        <v>0.004911368</v>
      </c>
      <c r="F14" s="52">
        <v>0.165068</v>
      </c>
      <c r="G14" s="52">
        <v>0.009135359</v>
      </c>
    </row>
    <row r="15" spans="1:7" ht="12.75">
      <c r="A15" t="s">
        <v>23</v>
      </c>
      <c r="B15" s="52">
        <v>-0.3398626</v>
      </c>
      <c r="C15" s="52">
        <v>-0.08788355</v>
      </c>
      <c r="D15" s="52">
        <v>0.01209719</v>
      </c>
      <c r="E15" s="52">
        <v>-0.04543416</v>
      </c>
      <c r="F15" s="52">
        <v>-0.2760393</v>
      </c>
      <c r="G15" s="52">
        <v>-0.1150761</v>
      </c>
    </row>
    <row r="16" spans="1:7" ht="12.75">
      <c r="A16" t="s">
        <v>24</v>
      </c>
      <c r="B16" s="52">
        <v>0.008688335</v>
      </c>
      <c r="C16" s="52">
        <v>-0.01655331</v>
      </c>
      <c r="D16" s="52">
        <v>-0.03415062</v>
      </c>
      <c r="E16" s="52">
        <v>-0.03955868</v>
      </c>
      <c r="F16" s="52">
        <v>-0.05594581</v>
      </c>
      <c r="G16" s="52">
        <v>-0.02795469</v>
      </c>
    </row>
    <row r="17" spans="1:7" ht="12.75">
      <c r="A17" t="s">
        <v>25</v>
      </c>
      <c r="B17" s="52">
        <v>-0.01308495</v>
      </c>
      <c r="C17" s="52">
        <v>-0.02583081</v>
      </c>
      <c r="D17" s="52">
        <v>-0.01417999</v>
      </c>
      <c r="E17" s="52">
        <v>-0.01941434</v>
      </c>
      <c r="F17" s="52">
        <v>-0.02396266</v>
      </c>
      <c r="G17" s="52">
        <v>-0.01939399</v>
      </c>
    </row>
    <row r="18" spans="1:7" ht="12.75">
      <c r="A18" t="s">
        <v>26</v>
      </c>
      <c r="B18" s="52">
        <v>-0.00485929</v>
      </c>
      <c r="C18" s="52">
        <v>0.04151753</v>
      </c>
      <c r="D18" s="52">
        <v>0.0008061213</v>
      </c>
      <c r="E18" s="52">
        <v>0.0213981</v>
      </c>
      <c r="F18" s="52">
        <v>-0.01966273</v>
      </c>
      <c r="G18" s="52">
        <v>0.01201339</v>
      </c>
    </row>
    <row r="19" spans="1:7" ht="12.75">
      <c r="A19" t="s">
        <v>27</v>
      </c>
      <c r="B19" s="52">
        <v>-0.1944265</v>
      </c>
      <c r="C19" s="52">
        <v>-0.1684898</v>
      </c>
      <c r="D19" s="52">
        <v>-0.1836476</v>
      </c>
      <c r="E19" s="52">
        <v>-0.1772408</v>
      </c>
      <c r="F19" s="52">
        <v>-0.1408857</v>
      </c>
      <c r="G19" s="52">
        <v>-0.1742939</v>
      </c>
    </row>
    <row r="20" spans="1:7" ht="12.75">
      <c r="A20" t="s">
        <v>28</v>
      </c>
      <c r="B20" s="52">
        <v>-0.002582623</v>
      </c>
      <c r="C20" s="52">
        <v>-0.0005779061</v>
      </c>
      <c r="D20" s="52">
        <v>0.006128186</v>
      </c>
      <c r="E20" s="52">
        <v>-0.002003493</v>
      </c>
      <c r="F20" s="52">
        <v>-0.007823161</v>
      </c>
      <c r="G20" s="52">
        <v>-0.0005643162</v>
      </c>
    </row>
    <row r="21" spans="1:7" ht="12.75">
      <c r="A21" t="s">
        <v>29</v>
      </c>
      <c r="B21" s="52">
        <v>-235.5274</v>
      </c>
      <c r="C21" s="52">
        <v>167.2345</v>
      </c>
      <c r="D21" s="52">
        <v>3.597154</v>
      </c>
      <c r="E21" s="52">
        <v>38.98661</v>
      </c>
      <c r="F21" s="52">
        <v>-123.74</v>
      </c>
      <c r="G21" s="52">
        <v>0.006318093</v>
      </c>
    </row>
    <row r="22" spans="1:7" ht="12.75">
      <c r="A22" t="s">
        <v>30</v>
      </c>
      <c r="B22" s="52">
        <v>159.5929</v>
      </c>
      <c r="C22" s="52">
        <v>104.1877</v>
      </c>
      <c r="D22" s="52">
        <v>9.912025</v>
      </c>
      <c r="E22" s="52">
        <v>-96.04668</v>
      </c>
      <c r="F22" s="52">
        <v>-203.6207</v>
      </c>
      <c r="G22" s="52">
        <v>0</v>
      </c>
    </row>
    <row r="23" spans="1:7" ht="12.75">
      <c r="A23" t="s">
        <v>31</v>
      </c>
      <c r="B23" s="52">
        <v>-0.5515353</v>
      </c>
      <c r="C23" s="52">
        <v>-0.2539618</v>
      </c>
      <c r="D23" s="52">
        <v>0.4694583</v>
      </c>
      <c r="E23" s="52">
        <v>-2.134015</v>
      </c>
      <c r="F23" s="52">
        <v>2.78044</v>
      </c>
      <c r="G23" s="52">
        <v>-0.1695433</v>
      </c>
    </row>
    <row r="24" spans="1:7" ht="12.75">
      <c r="A24" t="s">
        <v>32</v>
      </c>
      <c r="B24" s="52">
        <v>-1.405097</v>
      </c>
      <c r="C24" s="52">
        <v>-1.37384</v>
      </c>
      <c r="D24" s="52">
        <v>0.4960506</v>
      </c>
      <c r="E24" s="52">
        <v>1.181899</v>
      </c>
      <c r="F24" s="52">
        <v>-0.8770862</v>
      </c>
      <c r="G24" s="52">
        <v>-0.2466273</v>
      </c>
    </row>
    <row r="25" spans="1:7" ht="12.75">
      <c r="A25" t="s">
        <v>33</v>
      </c>
      <c r="B25" s="52">
        <v>-1.339077</v>
      </c>
      <c r="C25" s="52">
        <v>0.7971811</v>
      </c>
      <c r="D25" s="52">
        <v>0.707182</v>
      </c>
      <c r="E25" s="52">
        <v>-0.4550491</v>
      </c>
      <c r="F25" s="52">
        <v>-2.726031</v>
      </c>
      <c r="G25" s="52">
        <v>-0.304883</v>
      </c>
    </row>
    <row r="26" spans="1:7" ht="12.75">
      <c r="A26" t="s">
        <v>34</v>
      </c>
      <c r="B26" s="52">
        <v>0.2145393</v>
      </c>
      <c r="C26" s="52">
        <v>1.096689</v>
      </c>
      <c r="D26" s="52">
        <v>0.1955501</v>
      </c>
      <c r="E26" s="52">
        <v>0.05061065</v>
      </c>
      <c r="F26" s="52">
        <v>1.096843</v>
      </c>
      <c r="G26" s="52">
        <v>0.500583</v>
      </c>
    </row>
    <row r="27" spans="1:7" ht="12.75">
      <c r="A27" t="s">
        <v>35</v>
      </c>
      <c r="B27" s="52">
        <v>-0.1067293</v>
      </c>
      <c r="C27" s="52">
        <v>-0.2948733</v>
      </c>
      <c r="D27" s="52">
        <v>-0.4802951</v>
      </c>
      <c r="E27" s="52">
        <v>0.02754002</v>
      </c>
      <c r="F27" s="52">
        <v>0.3087796</v>
      </c>
      <c r="G27" s="52">
        <v>-0.1540672</v>
      </c>
    </row>
    <row r="28" spans="1:7" ht="12.75">
      <c r="A28" t="s">
        <v>36</v>
      </c>
      <c r="B28" s="52">
        <v>-0.1154892</v>
      </c>
      <c r="C28" s="52">
        <v>0.192998</v>
      </c>
      <c r="D28" s="52">
        <v>-0.02984806</v>
      </c>
      <c r="E28" s="52">
        <v>0.07459857</v>
      </c>
      <c r="F28" s="52">
        <v>-0.1655811</v>
      </c>
      <c r="G28" s="52">
        <v>0.01844057</v>
      </c>
    </row>
    <row r="29" spans="1:7" ht="12.75">
      <c r="A29" t="s">
        <v>37</v>
      </c>
      <c r="B29" s="52">
        <v>0.08782911</v>
      </c>
      <c r="C29" s="52">
        <v>0.1597999</v>
      </c>
      <c r="D29" s="52">
        <v>0.06382483</v>
      </c>
      <c r="E29" s="52">
        <v>-0.0279995</v>
      </c>
      <c r="F29" s="52">
        <v>0.02567874</v>
      </c>
      <c r="G29" s="52">
        <v>0.06318562</v>
      </c>
    </row>
    <row r="30" spans="1:7" ht="12.75">
      <c r="A30" t="s">
        <v>38</v>
      </c>
      <c r="B30" s="52">
        <v>0.00844069</v>
      </c>
      <c r="C30" s="52">
        <v>0.05018633</v>
      </c>
      <c r="D30" s="52">
        <v>0.05273968</v>
      </c>
      <c r="E30" s="52">
        <v>-0.04535802</v>
      </c>
      <c r="F30" s="52">
        <v>0.2934445</v>
      </c>
      <c r="G30" s="52">
        <v>0.05431594</v>
      </c>
    </row>
    <row r="31" spans="1:7" ht="12.75">
      <c r="A31" t="s">
        <v>39</v>
      </c>
      <c r="B31" s="52">
        <v>-0.005099496</v>
      </c>
      <c r="C31" s="52">
        <v>0.015221</v>
      </c>
      <c r="D31" s="52">
        <v>-0.05355432</v>
      </c>
      <c r="E31" s="52">
        <v>0.003844127</v>
      </c>
      <c r="F31" s="52">
        <v>0.04271628</v>
      </c>
      <c r="G31" s="52">
        <v>-0.003325519</v>
      </c>
    </row>
    <row r="32" spans="1:7" ht="12.75">
      <c r="A32" t="s">
        <v>40</v>
      </c>
      <c r="B32" s="52">
        <v>-0.005234603</v>
      </c>
      <c r="C32" s="52">
        <v>0.05906135</v>
      </c>
      <c r="D32" s="52">
        <v>-0.02222499</v>
      </c>
      <c r="E32" s="52">
        <v>-0.007747665</v>
      </c>
      <c r="F32" s="52">
        <v>-0.01204134</v>
      </c>
      <c r="G32" s="52">
        <v>0.004638518</v>
      </c>
    </row>
    <row r="33" spans="1:7" ht="12.75">
      <c r="A33" t="s">
        <v>41</v>
      </c>
      <c r="B33" s="52">
        <v>0.1283103</v>
      </c>
      <c r="C33" s="52">
        <v>0.01232993</v>
      </c>
      <c r="D33" s="52">
        <v>0.04015023</v>
      </c>
      <c r="E33" s="52">
        <v>0.0577446</v>
      </c>
      <c r="F33" s="52">
        <v>0.06567312</v>
      </c>
      <c r="G33" s="52">
        <v>0.05380937</v>
      </c>
    </row>
    <row r="34" spans="1:7" ht="12.75">
      <c r="A34" t="s">
        <v>42</v>
      </c>
      <c r="B34" s="52">
        <v>-0.02270913</v>
      </c>
      <c r="C34" s="52">
        <v>-0.007867763</v>
      </c>
      <c r="D34" s="52">
        <v>0.004203949</v>
      </c>
      <c r="E34" s="52">
        <v>0.01317959</v>
      </c>
      <c r="F34" s="52">
        <v>-0.005456003</v>
      </c>
      <c r="G34" s="52">
        <v>-0.001696772</v>
      </c>
    </row>
    <row r="35" spans="1:7" ht="12.75">
      <c r="A35" t="s">
        <v>43</v>
      </c>
      <c r="B35" s="52">
        <v>-0.002964756</v>
      </c>
      <c r="C35" s="52">
        <v>0.002856572</v>
      </c>
      <c r="D35" s="52">
        <v>0.0003638818</v>
      </c>
      <c r="E35" s="52">
        <v>-0.002765208</v>
      </c>
      <c r="F35" s="52">
        <v>0.001612729</v>
      </c>
      <c r="G35" s="52">
        <v>-0.0001021077</v>
      </c>
    </row>
    <row r="36" spans="1:6" ht="12.75">
      <c r="A36" t="s">
        <v>44</v>
      </c>
      <c r="B36" s="52">
        <v>18.37463</v>
      </c>
      <c r="C36" s="52">
        <v>18.37769</v>
      </c>
      <c r="D36" s="52">
        <v>18.39294</v>
      </c>
      <c r="E36" s="52">
        <v>18.396</v>
      </c>
      <c r="F36" s="52">
        <v>18.41431</v>
      </c>
    </row>
    <row r="37" spans="1:6" ht="12.75">
      <c r="A37" t="s">
        <v>45</v>
      </c>
      <c r="B37" s="52">
        <v>-0.2365112</v>
      </c>
      <c r="C37" s="52">
        <v>-0.1866659</v>
      </c>
      <c r="D37" s="52">
        <v>-0.1576742</v>
      </c>
      <c r="E37" s="52">
        <v>0.03916423</v>
      </c>
      <c r="F37" s="52">
        <v>0.0676473</v>
      </c>
    </row>
    <row r="38" spans="1:7" ht="12.75">
      <c r="A38" t="s">
        <v>54</v>
      </c>
      <c r="B38" s="52">
        <v>3.177433E-05</v>
      </c>
      <c r="C38" s="52">
        <v>0.0001915835</v>
      </c>
      <c r="D38" s="52">
        <v>-0.0001642338</v>
      </c>
      <c r="E38" s="52">
        <v>-1.071591E-05</v>
      </c>
      <c r="F38" s="52">
        <v>-6.57572E-05</v>
      </c>
      <c r="G38" s="52">
        <v>4.057679E-05</v>
      </c>
    </row>
    <row r="39" spans="1:7" ht="12.75">
      <c r="A39" t="s">
        <v>55</v>
      </c>
      <c r="B39" s="52">
        <v>0.0003998896</v>
      </c>
      <c r="C39" s="52">
        <v>-0.0002862947</v>
      </c>
      <c r="D39" s="52">
        <v>0</v>
      </c>
      <c r="E39" s="52">
        <v>-6.638017E-05</v>
      </c>
      <c r="F39" s="52">
        <v>0.0002090191</v>
      </c>
      <c r="G39" s="52">
        <v>0.0007202083</v>
      </c>
    </row>
    <row r="40" spans="2:5" ht="12.75">
      <c r="B40" t="s">
        <v>46</v>
      </c>
      <c r="C40">
        <v>-0.003753</v>
      </c>
      <c r="D40" t="s">
        <v>47</v>
      </c>
      <c r="E40">
        <v>3.115455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12.515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57</v>
      </c>
      <c r="B50">
        <f>-0.017/(B7*B7+B22*B22)*(B21*B22+B6*B7)</f>
        <v>3.177434224402511E-05</v>
      </c>
      <c r="C50">
        <f>-0.017/(C7*C7+C22*C22)*(C21*C22+C6*C7)</f>
        <v>0.00019158352121591542</v>
      </c>
      <c r="D50">
        <f>-0.017/(D7*D7+D22*D22)*(D21*D22+D6*D7)</f>
        <v>-0.00016423375400689193</v>
      </c>
      <c r="E50">
        <f>-0.017/(E7*E7+E22*E22)*(E21*E22+E6*E7)</f>
        <v>-1.0715912703489321E-05</v>
      </c>
      <c r="F50">
        <f>-0.017/(F7*F7+F22*F22)*(F21*F22+F6*F7)</f>
        <v>-6.57571984728976E-05</v>
      </c>
      <c r="G50">
        <f>(B50*B$4+C50*C$4+D50*D$4+E50*E$4+F50*F$4)/SUM(B$4:F$4)</f>
        <v>-2.1884276573848289E-07</v>
      </c>
    </row>
    <row r="51" spans="1:7" ht="12.75">
      <c r="A51" t="s">
        <v>58</v>
      </c>
      <c r="B51">
        <f>-0.017/(B7*B7+B22*B22)*(B21*B7-B6*B22)</f>
        <v>0.00039988948405756834</v>
      </c>
      <c r="C51">
        <f>-0.017/(C7*C7+C22*C22)*(C21*C7-C6*C22)</f>
        <v>-0.00028629471464333874</v>
      </c>
      <c r="D51">
        <f>-0.017/(D7*D7+D22*D22)*(D21*D7-D6*D22)</f>
        <v>-5.952372892443984E-06</v>
      </c>
      <c r="E51">
        <f>-0.017/(E7*E7+E22*E22)*(E21*E7-E6*E22)</f>
        <v>-6.638015978383399E-05</v>
      </c>
      <c r="F51">
        <f>-0.017/(F7*F7+F22*F22)*(F21*F7-F6*F22)</f>
        <v>0.000209019047321691</v>
      </c>
      <c r="G51">
        <f>(B51*B$4+C51*C$4+D51*D$4+E51*E$4+F51*F$4)/SUM(B$4:F$4)</f>
        <v>-7.168433102209015E-07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10000.033723330633</v>
      </c>
      <c r="C62">
        <f>C7+(2/0.017)*(C8*C50-C23*C51)</f>
        <v>9999.980790993024</v>
      </c>
      <c r="D62">
        <f>D7+(2/0.017)*(D8*D50-D23*D51)</f>
        <v>9999.980053959682</v>
      </c>
      <c r="E62">
        <f>E7+(2/0.017)*(E8*E50-E23*E51)</f>
        <v>9999.982094780516</v>
      </c>
      <c r="F62">
        <f>F7+(2/0.017)*(F8*F50-F23*F51)</f>
        <v>9999.958502553869</v>
      </c>
    </row>
    <row r="63" spans="1:6" ht="12.75">
      <c r="A63" t="s">
        <v>66</v>
      </c>
      <c r="B63">
        <f>B8+(3/0.017)*(B9*B50-B24*B51)</f>
        <v>2.1779278801757282</v>
      </c>
      <c r="C63">
        <f>C8+(3/0.017)*(C9*C50-C24*C51)</f>
        <v>-0.5323677172211441</v>
      </c>
      <c r="D63">
        <f>D8+(3/0.017)*(D9*D50-D24*D51)</f>
        <v>1.0628748653800029</v>
      </c>
      <c r="E63">
        <f>E8+(3/0.017)*(E9*E50-E24*E51)</f>
        <v>0.997016716049574</v>
      </c>
      <c r="F63">
        <f>F8+(3/0.017)*(F9*F50-F24*F51)</f>
        <v>-3.422052256616592</v>
      </c>
    </row>
    <row r="64" spans="1:6" ht="12.75">
      <c r="A64" t="s">
        <v>67</v>
      </c>
      <c r="B64">
        <f>B9+(4/0.017)*(B10*B50-B25*B51)</f>
        <v>-0.12528507531142524</v>
      </c>
      <c r="C64">
        <f>C9+(4/0.017)*(C10*C50-C25*C51)</f>
        <v>0.33118099870498974</v>
      </c>
      <c r="D64">
        <f>D9+(4/0.017)*(D10*D50-D25*D51)</f>
        <v>-0.42624384512251695</v>
      </c>
      <c r="E64">
        <f>E9+(4/0.017)*(E10*E50-E25*E51)</f>
        <v>0.11946721396641954</v>
      </c>
      <c r="F64">
        <f>F9+(4/0.017)*(F10*F50-F25*F51)</f>
        <v>-1.549173896612795</v>
      </c>
    </row>
    <row r="65" spans="1:6" ht="12.75">
      <c r="A65" t="s">
        <v>68</v>
      </c>
      <c r="B65">
        <f>B10+(5/0.017)*(B11*B50-B26*B51)</f>
        <v>-0.9098856920931546</v>
      </c>
      <c r="C65">
        <f>C10+(5/0.017)*(C11*C50-C26*C51)</f>
        <v>0.07150851270808556</v>
      </c>
      <c r="D65">
        <f>D10+(5/0.017)*(D11*D50-D26*D51)</f>
        <v>-0.7800534934193217</v>
      </c>
      <c r="E65">
        <f>E10+(5/0.017)*(E11*E50-E26*E51)</f>
        <v>-0.7751537633020331</v>
      </c>
      <c r="F65">
        <f>F10+(5/0.017)*(F11*F50-F26*F51)</f>
        <v>-0.38454512535533153</v>
      </c>
    </row>
    <row r="66" spans="1:6" ht="12.75">
      <c r="A66" t="s">
        <v>69</v>
      </c>
      <c r="B66">
        <f>B11+(6/0.017)*(B12*B50-B27*B51)</f>
        <v>4.796752682418508</v>
      </c>
      <c r="C66">
        <f>C11+(6/0.017)*(C12*C50-C27*C51)</f>
        <v>4.212535840254837</v>
      </c>
      <c r="D66">
        <f>D11+(6/0.017)*(D12*D50-D27*D51)</f>
        <v>4.3644951656386155</v>
      </c>
      <c r="E66">
        <f>E11+(6/0.017)*(E12*E50-E27*E51)</f>
        <v>4.25381512469935</v>
      </c>
      <c r="F66">
        <f>F11+(6/0.017)*(F12*F50-F27*F51)</f>
        <v>15.204222397177059</v>
      </c>
    </row>
    <row r="67" spans="1:6" ht="12.75">
      <c r="A67" t="s">
        <v>70</v>
      </c>
      <c r="B67">
        <f>B12+(7/0.017)*(B13*B50-B28*B51)</f>
        <v>0.2806399297898058</v>
      </c>
      <c r="C67">
        <f>C12+(7/0.017)*(C13*C50-C28*C51)</f>
        <v>-0.3096753330703537</v>
      </c>
      <c r="D67">
        <f>D12+(7/0.017)*(D13*D50-D28*D51)</f>
        <v>-0.5262357389522863</v>
      </c>
      <c r="E67">
        <f>E12+(7/0.017)*(E13*E50-E28*E51)</f>
        <v>-0.14176571013439293</v>
      </c>
      <c r="F67">
        <f>F12+(7/0.017)*(F13*F50-F28*F51)</f>
        <v>-0.31652806116310644</v>
      </c>
    </row>
    <row r="68" spans="1:6" ht="12.75">
      <c r="A68" t="s">
        <v>71</v>
      </c>
      <c r="B68">
        <f>B13+(8/0.017)*(B14*B50-B29*B51)</f>
        <v>-0.019013924740260278</v>
      </c>
      <c r="C68">
        <f>C13+(8/0.017)*(C14*C50-C29*C51)</f>
        <v>0.1399360051448227</v>
      </c>
      <c r="D68">
        <f>D13+(8/0.017)*(D14*D50-D29*D51)</f>
        <v>-0.06675011912740497</v>
      </c>
      <c r="E68">
        <f>E13+(8/0.017)*(E14*E50-E29*E51)</f>
        <v>-0.062449697564522434</v>
      </c>
      <c r="F68">
        <f>F13+(8/0.017)*(F14*F50-F29*F51)</f>
        <v>-0.14233826706293914</v>
      </c>
    </row>
    <row r="69" spans="1:6" ht="12.75">
      <c r="A69" t="s">
        <v>72</v>
      </c>
      <c r="B69">
        <f>B14+(9/0.017)*(B15*B50-B30*B51)</f>
        <v>-0.07783873668457687</v>
      </c>
      <c r="C69">
        <f>C14+(9/0.017)*(C15*C50-C30*C51)</f>
        <v>0.021427214090795482</v>
      </c>
      <c r="D69">
        <f>D14+(9/0.017)*(D15*D50-D30*D51)</f>
        <v>-0.040147991539142246</v>
      </c>
      <c r="E69">
        <f>E14+(9/0.017)*(E15*E50-E30*E51)</f>
        <v>0.0035751305232436625</v>
      </c>
      <c r="F69">
        <f>F14+(9/0.017)*(F15*F50-F30*F51)</f>
        <v>0.14220592534362753</v>
      </c>
    </row>
    <row r="70" spans="1:6" ht="12.75">
      <c r="A70" t="s">
        <v>73</v>
      </c>
      <c r="B70">
        <f>B15+(10/0.017)*(B16*B50-B31*B51)</f>
        <v>-0.33850065826222686</v>
      </c>
      <c r="C70">
        <f>C15+(10/0.017)*(C16*C50-C31*C51)</f>
        <v>-0.08718569680352492</v>
      </c>
      <c r="D70">
        <f>D15+(10/0.017)*(D16*D50-D31*D51)</f>
        <v>0.015208901318600926</v>
      </c>
      <c r="E70">
        <f>E15+(10/0.017)*(E16*E50-E31*E51)</f>
        <v>-0.04503470051409728</v>
      </c>
      <c r="F70">
        <f>F15+(10/0.017)*(F16*F50-F31*F51)</f>
        <v>-0.27912734495225267</v>
      </c>
    </row>
    <row r="71" spans="1:6" ht="12.75">
      <c r="A71" t="s">
        <v>74</v>
      </c>
      <c r="B71">
        <f>B16+(11/0.017)*(B17*B50-B32*B51)</f>
        <v>0.009773774243945451</v>
      </c>
      <c r="C71">
        <f>C16+(11/0.017)*(C17*C50-C32*C51)</f>
        <v>-0.008814360417679308</v>
      </c>
      <c r="D71">
        <f>D16+(11/0.017)*(D17*D50-D32*D51)</f>
        <v>-0.032729328401402184</v>
      </c>
      <c r="E71">
        <f>E16+(11/0.017)*(E17*E50-E32*E51)</f>
        <v>-0.03975684103224549</v>
      </c>
      <c r="F71">
        <f>F16+(11/0.017)*(F17*F50-F32*F51)</f>
        <v>-0.05329766559687138</v>
      </c>
    </row>
    <row r="72" spans="1:6" ht="12.75">
      <c r="A72" t="s">
        <v>75</v>
      </c>
      <c r="B72">
        <f>B17+(12/0.017)*(B18*B50-B33*B51)</f>
        <v>-0.0494127197010316</v>
      </c>
      <c r="C72">
        <f>C17+(12/0.017)*(C18*C50-C33*C51)</f>
        <v>-0.017724408790228414</v>
      </c>
      <c r="D72">
        <f>D17+(12/0.017)*(D18*D50-D33*D51)</f>
        <v>-0.014104745190545782</v>
      </c>
      <c r="E72">
        <f>E17+(12/0.017)*(E18*E50-E33*E51)</f>
        <v>-0.016870484280211966</v>
      </c>
      <c r="F72">
        <f>F17+(12/0.017)*(F18*F50-F33*F51)</f>
        <v>-0.03273957783852759</v>
      </c>
    </row>
    <row r="73" spans="1:6" ht="12.75">
      <c r="A73" t="s">
        <v>76</v>
      </c>
      <c r="B73">
        <f>B18+(13/0.017)*(B19*B50-B34*B51)</f>
        <v>-0.0026390673148089477</v>
      </c>
      <c r="C73">
        <f>C18+(13/0.017)*(C19*C50-C34*C51)</f>
        <v>0.015110424954875707</v>
      </c>
      <c r="D73">
        <f>D18+(13/0.017)*(D19*D50-D34*D51)</f>
        <v>0.023889654067501393</v>
      </c>
      <c r="E73">
        <f>E18+(13/0.017)*(E19*E50-E34*E51)</f>
        <v>0.02351951664676273</v>
      </c>
      <c r="F73">
        <f>F18+(13/0.017)*(F19*F50-F34*F51)</f>
        <v>-0.011706227216483168</v>
      </c>
    </row>
    <row r="74" spans="1:6" ht="12.75">
      <c r="A74" t="s">
        <v>77</v>
      </c>
      <c r="B74">
        <f>B19+(14/0.017)*(B20*B50-B35*B51)</f>
        <v>-0.1935177240940293</v>
      </c>
      <c r="C74">
        <f>C19+(14/0.017)*(C20*C50-C35*C51)</f>
        <v>-0.16790747891056518</v>
      </c>
      <c r="D74">
        <f>D19+(14/0.017)*(D20*D50-D35*D51)</f>
        <v>-0.18447466155565773</v>
      </c>
      <c r="E74">
        <f>E19+(14/0.017)*(E20*E50-E35*E51)</f>
        <v>-0.1773742823352351</v>
      </c>
      <c r="F74">
        <f>F19+(14/0.017)*(F20*F50-F35*F51)</f>
        <v>-0.1407396568823811</v>
      </c>
    </row>
    <row r="75" spans="1:6" ht="12.75">
      <c r="A75" t="s">
        <v>78</v>
      </c>
      <c r="B75" s="52">
        <f>B20</f>
        <v>-0.002582623</v>
      </c>
      <c r="C75" s="52">
        <f>C20</f>
        <v>-0.0005779061</v>
      </c>
      <c r="D75" s="52">
        <f>D20</f>
        <v>0.006128186</v>
      </c>
      <c r="E75" s="52">
        <f>E20</f>
        <v>-0.002003493</v>
      </c>
      <c r="F75" s="52">
        <f>F20</f>
        <v>-0.007823161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159.68870026350172</v>
      </c>
      <c r="C82">
        <f>C22+(2/0.017)*(C8*C51+C23*C50)</f>
        <v>104.19789849849971</v>
      </c>
      <c r="D82">
        <f>D22+(2/0.017)*(D8*D51+D23*D50)</f>
        <v>9.902219480669332</v>
      </c>
      <c r="E82">
        <f>E22+(2/0.017)*(E8*E51+E23*E50)</f>
        <v>-96.05166950923937</v>
      </c>
      <c r="F82">
        <f>F22+(2/0.017)*(F8*F51+F23*F50)</f>
        <v>-203.72763573919926</v>
      </c>
    </row>
    <row r="83" spans="1:6" ht="12.75">
      <c r="A83" t="s">
        <v>81</v>
      </c>
      <c r="B83">
        <f>B23+(3/0.017)*(B9*B51+B24*B50)</f>
        <v>-0.5766562959265037</v>
      </c>
      <c r="C83">
        <f>C23+(3/0.017)*(C9*C51+C24*C50)</f>
        <v>-0.31502362285471486</v>
      </c>
      <c r="D83">
        <f>D23+(3/0.017)*(D9*D51+D24*D50)</f>
        <v>0.4555535027515066</v>
      </c>
      <c r="E83">
        <f>E23+(3/0.017)*(E9*E51+E24*E50)</f>
        <v>-2.137710207004286</v>
      </c>
      <c r="F83">
        <f>F23+(3/0.017)*(F9*F51+F24*F50)</f>
        <v>2.7285172897098255</v>
      </c>
    </row>
    <row r="84" spans="1:6" ht="12.75">
      <c r="A84" t="s">
        <v>82</v>
      </c>
      <c r="B84">
        <f>B24+(4/0.017)*(B10*B51+B25*B50)</f>
        <v>-1.502548865196837</v>
      </c>
      <c r="C84">
        <f>C24+(4/0.017)*(C10*C51+C25*C50)</f>
        <v>-1.3203098777854057</v>
      </c>
      <c r="D84">
        <f>D24+(4/0.017)*(D10*D51+D25*D50)</f>
        <v>0.46952253284261436</v>
      </c>
      <c r="E84">
        <f>E24+(4/0.017)*(E10*E51+E25*E50)</f>
        <v>1.1949594666378154</v>
      </c>
      <c r="F84">
        <f>F24+(4/0.017)*(F10*F51+F25*F50)</f>
        <v>-0.8360281264860965</v>
      </c>
    </row>
    <row r="85" spans="1:6" ht="12.75">
      <c r="A85" t="s">
        <v>83</v>
      </c>
      <c r="B85">
        <f>B25+(5/0.017)*(B11*B51+B26*B50)</f>
        <v>-0.7750209069027887</v>
      </c>
      <c r="C85">
        <f>C25+(5/0.017)*(C11*C51+C26*C50)</f>
        <v>0.4998097692993013</v>
      </c>
      <c r="D85">
        <f>D25+(5/0.017)*(D11*D51+D26*D50)</f>
        <v>0.6901473346118059</v>
      </c>
      <c r="E85">
        <f>E25+(5/0.017)*(E11*E51+E26*E50)</f>
        <v>-0.5382350606788218</v>
      </c>
      <c r="F85">
        <f>F25+(5/0.017)*(F11*F51+F26*F50)</f>
        <v>-1.8116234344365987</v>
      </c>
    </row>
    <row r="86" spans="1:6" ht="12.75">
      <c r="A86" t="s">
        <v>84</v>
      </c>
      <c r="B86">
        <f>B26+(6/0.017)*(B12*B51+B27*B50)</f>
        <v>0.2502699039035371</v>
      </c>
      <c r="C86">
        <f>C26+(6/0.017)*(C12*C51+C27*C50)</f>
        <v>1.111268006266884</v>
      </c>
      <c r="D86">
        <f>D26+(6/0.017)*(D12*D51+D27*D50)</f>
        <v>0.22450565732820216</v>
      </c>
      <c r="E86">
        <f>E26+(6/0.017)*(E12*E51+E27*E50)</f>
        <v>0.0538819528346675</v>
      </c>
      <c r="F86">
        <f>F26+(6/0.017)*(F12*F51+F27*F50)</f>
        <v>1.0650055991874807</v>
      </c>
    </row>
    <row r="87" spans="1:6" ht="12.75">
      <c r="A87" t="s">
        <v>85</v>
      </c>
      <c r="B87">
        <f>B27+(7/0.017)*(B13*B51+B28*B50)</f>
        <v>-0.10847647564705785</v>
      </c>
      <c r="C87">
        <f>C27+(7/0.017)*(C13*C51+C28*C50)</f>
        <v>-0.2933650708111106</v>
      </c>
      <c r="D87">
        <f>D27+(7/0.017)*(D13*D51+D28*D50)</f>
        <v>-0.4781051265740357</v>
      </c>
      <c r="E87">
        <f>E27+(7/0.017)*(E13*E51+E28*E50)</f>
        <v>0.028893213191006663</v>
      </c>
      <c r="F87">
        <f>F27+(7/0.017)*(F13*F51+F28*F50)</f>
        <v>0.3016693882925183</v>
      </c>
    </row>
    <row r="88" spans="1:6" ht="12.75">
      <c r="A88" t="s">
        <v>86</v>
      </c>
      <c r="B88">
        <f>B28+(8/0.017)*(B14*B51+B29*B50)</f>
        <v>-0.12741174244329667</v>
      </c>
      <c r="C88">
        <f>C28+(8/0.017)*(C14*C51+C29*C50)</f>
        <v>0.20434214811194729</v>
      </c>
      <c r="D88">
        <f>D28+(8/0.017)*(D14*D51+D29*D50)</f>
        <v>-0.03467087748840969</v>
      </c>
      <c r="E88">
        <f>E28+(8/0.017)*(E14*E51+E29*E50)</f>
        <v>0.07458634543771489</v>
      </c>
      <c r="F88">
        <f>F28+(8/0.017)*(F14*F51+F29*F50)</f>
        <v>-0.15013931454090215</v>
      </c>
    </row>
    <row r="89" spans="1:6" ht="12.75">
      <c r="A89" t="s">
        <v>87</v>
      </c>
      <c r="B89">
        <f>B29+(9/0.017)*(B15*B51+B30*B50)</f>
        <v>0.016020078145608713</v>
      </c>
      <c r="C89">
        <f>C29+(9/0.017)*(C15*C51+C30*C50)</f>
        <v>0.17821044277568104</v>
      </c>
      <c r="D89">
        <f>D29+(9/0.017)*(D15*D51+D30*D50)</f>
        <v>0.059201136849636675</v>
      </c>
      <c r="E89">
        <f>E29+(9/0.017)*(E15*E51+E30*E50)</f>
        <v>-0.026145510914793727</v>
      </c>
      <c r="F89">
        <f>F29+(9/0.017)*(F15*F51+F30*F50)</f>
        <v>-0.01508255633115528</v>
      </c>
    </row>
    <row r="90" spans="1:6" ht="12.75">
      <c r="A90" t="s">
        <v>88</v>
      </c>
      <c r="B90">
        <f>B30+(10/0.017)*(B16*B51+B31*B50)</f>
        <v>0.010389125687819575</v>
      </c>
      <c r="C90">
        <f>C30+(10/0.017)*(C16*C51+C31*C50)</f>
        <v>0.054689399376047165</v>
      </c>
      <c r="D90">
        <f>D30+(10/0.017)*(D16*D51+D31*D50)</f>
        <v>0.058033035436255605</v>
      </c>
      <c r="E90">
        <f>E30+(10/0.017)*(E16*E51+E31*E50)</f>
        <v>-0.0438375975471268</v>
      </c>
      <c r="F90">
        <f>F30+(10/0.017)*(F16*F51+F31*F50)</f>
        <v>0.28491353364127986</v>
      </c>
    </row>
    <row r="91" spans="1:6" ht="12.75">
      <c r="A91" t="s">
        <v>89</v>
      </c>
      <c r="B91">
        <f>B31+(11/0.017)*(B17*B51+B32*B50)</f>
        <v>-0.008592875981657616</v>
      </c>
      <c r="C91">
        <f>C31+(11/0.017)*(C17*C51+C32*C50)</f>
        <v>0.027327733150937707</v>
      </c>
      <c r="D91">
        <f>D31+(11/0.017)*(D17*D51+D32*D50)</f>
        <v>-0.051137880034463276</v>
      </c>
      <c r="E91">
        <f>E31+(11/0.017)*(E17*E51+E32*E50)</f>
        <v>0.004731730130825245</v>
      </c>
      <c r="F91">
        <f>F31+(11/0.017)*(F17*F51+F32*F50)</f>
        <v>0.039987731565730975</v>
      </c>
    </row>
    <row r="92" spans="1:6" ht="12.75">
      <c r="A92" t="s">
        <v>90</v>
      </c>
      <c r="B92">
        <f>B32+(12/0.017)*(B18*B51+B33*B50)</f>
        <v>-0.003728393766131223</v>
      </c>
      <c r="C92">
        <f>C32+(12/0.017)*(C18*C51+C33*C50)</f>
        <v>0.05233849964825847</v>
      </c>
      <c r="D92">
        <f>D32+(12/0.017)*(D18*D51+D33*D50)</f>
        <v>-0.0268829815282689</v>
      </c>
      <c r="E92">
        <f>E32+(12/0.017)*(E18*E51+E33*E50)</f>
        <v>-0.009187097039836495</v>
      </c>
      <c r="F92">
        <f>F32+(12/0.017)*(F18*F51+F33*F50)</f>
        <v>-0.017990774455424508</v>
      </c>
    </row>
    <row r="93" spans="1:6" ht="12.75">
      <c r="A93" t="s">
        <v>91</v>
      </c>
      <c r="B93">
        <f>B33+(13/0.017)*(B19*B51+B34*B50)</f>
        <v>0.06830330907468016</v>
      </c>
      <c r="C93">
        <f>C33+(13/0.017)*(C19*C51+C34*C50)</f>
        <v>0.04806494594893246</v>
      </c>
      <c r="D93">
        <f>D33+(13/0.017)*(D19*D51+D34*D50)</f>
        <v>0.04045818368888385</v>
      </c>
      <c r="E93">
        <f>E33+(13/0.017)*(E19*E51+E34*E50)</f>
        <v>0.06663357274988166</v>
      </c>
      <c r="F93">
        <f>F33+(13/0.017)*(F19*F51+F34*F50)</f>
        <v>0.043428572752916006</v>
      </c>
    </row>
    <row r="94" spans="1:6" ht="12.75">
      <c r="A94" t="s">
        <v>92</v>
      </c>
      <c r="B94">
        <f>B34+(14/0.017)*(B20*B51+B35*B50)</f>
        <v>-0.02363722043006996</v>
      </c>
      <c r="C94">
        <f>C34+(14/0.017)*(C20*C51+C35*C50)</f>
        <v>-0.0072808141658237</v>
      </c>
      <c r="D94">
        <f>D34+(14/0.017)*(D20*D51+D35*D50)</f>
        <v>0.004124693416966438</v>
      </c>
      <c r="E94">
        <f>E34+(14/0.017)*(E20*E51+E35*E50)</f>
        <v>0.01331351557541241</v>
      </c>
      <c r="F94">
        <f>F34+(14/0.017)*(F20*F51+F35*F50)</f>
        <v>-0.00688996387075311</v>
      </c>
    </row>
    <row r="95" spans="1:6" ht="12.75">
      <c r="A95" t="s">
        <v>93</v>
      </c>
      <c r="B95" s="52">
        <f>B35</f>
        <v>-0.002964756</v>
      </c>
      <c r="C95" s="52">
        <f>C35</f>
        <v>0.002856572</v>
      </c>
      <c r="D95" s="52">
        <f>D35</f>
        <v>0.0003638818</v>
      </c>
      <c r="E95" s="52">
        <f>E35</f>
        <v>-0.002765208</v>
      </c>
      <c r="F95" s="52">
        <f>F35</f>
        <v>0.001612729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66</v>
      </c>
      <c r="B103">
        <f>B63*10000/B62</f>
        <v>2.177920535502297</v>
      </c>
      <c r="C103">
        <f>C63*10000/C62</f>
        <v>-0.5323687398486279</v>
      </c>
      <c r="D103">
        <f>D63*10000/D62</f>
        <v>1.0628769853987232</v>
      </c>
      <c r="E103">
        <f>E63*10000/E62</f>
        <v>0.9970185012330833</v>
      </c>
      <c r="F103">
        <f>F63*10000/F62</f>
        <v>-3.422066457318439</v>
      </c>
      <c r="G103">
        <f>AVERAGE(C103:E103)</f>
        <v>0.5091755822610596</v>
      </c>
      <c r="H103">
        <f>STDEV(C103:E103)</f>
        <v>0.9026047120270009</v>
      </c>
      <c r="I103">
        <f>(B103*B4+C103*C4+D103*D4+E103*E4+F103*F4)/SUM(B4:F4)</f>
        <v>0.2241279778081759</v>
      </c>
      <c r="K103">
        <f>(LN(H103)+LN(H123))/2-LN(K114*K115^3)</f>
        <v>-3.786546369267393</v>
      </c>
    </row>
    <row r="104" spans="1:11" ht="12.75">
      <c r="A104" t="s">
        <v>67</v>
      </c>
      <c r="B104">
        <f>B64*10000/B62</f>
        <v>-0.12528465280984827</v>
      </c>
      <c r="C104">
        <f>C64*10000/C62</f>
        <v>0.3311816348720232</v>
      </c>
      <c r="D104">
        <f>D64*10000/D62</f>
        <v>-0.4262446953119048</v>
      </c>
      <c r="E104">
        <f>E64*10000/E62</f>
        <v>0.11946742787547127</v>
      </c>
      <c r="F104">
        <f>F64*10000/F62</f>
        <v>-1.5491803253155048</v>
      </c>
      <c r="G104">
        <f>AVERAGE(C104:E104)</f>
        <v>0.008134789145196553</v>
      </c>
      <c r="H104">
        <f>STDEV(C104:E104)</f>
        <v>0.39079390828025656</v>
      </c>
      <c r="I104">
        <f>(B104*B4+C104*C4+D104*D4+E104*E4+F104*F4)/SUM(B4:F4)</f>
        <v>-0.21936237616295204</v>
      </c>
      <c r="K104">
        <f>(LN(H104)+LN(H124))/2-LN(K114*K115^4)</f>
        <v>-3.6279132975782717</v>
      </c>
    </row>
    <row r="105" spans="1:11" ht="12.75">
      <c r="A105" t="s">
        <v>68</v>
      </c>
      <c r="B105">
        <f>B65*10000/B62</f>
        <v>-0.9098826236658991</v>
      </c>
      <c r="C105">
        <f>C65*10000/C62</f>
        <v>0.07150865006910136</v>
      </c>
      <c r="D105">
        <f>D65*10000/D62</f>
        <v>-0.7800550493202681</v>
      </c>
      <c r="E105">
        <f>E65*10000/E62</f>
        <v>-0.7751551512343448</v>
      </c>
      <c r="F105">
        <f>F65*10000/F62</f>
        <v>-0.384546721126016</v>
      </c>
      <c r="G105">
        <f>AVERAGE(C105:E105)</f>
        <v>-0.49456718349517054</v>
      </c>
      <c r="H105">
        <f>STDEV(C105:E105)</f>
        <v>0.4902421740929956</v>
      </c>
      <c r="I105">
        <f>(B105*B4+C105*C4+D105*D4+E105*E4+F105*F4)/SUM(B4:F4)</f>
        <v>-0.5397491198339082</v>
      </c>
      <c r="K105">
        <f>(LN(H105)+LN(H125))/2-LN(K114*K115^5)</f>
        <v>-3.259241609248009</v>
      </c>
    </row>
    <row r="106" spans="1:11" ht="12.75">
      <c r="A106" t="s">
        <v>69</v>
      </c>
      <c r="B106">
        <f>B66*10000/B62</f>
        <v>4.796736506225392</v>
      </c>
      <c r="C106">
        <f>C66*10000/C62</f>
        <v>4.212543932133415</v>
      </c>
      <c r="D106">
        <f>D66*10000/D62</f>
        <v>4.364503871095634</v>
      </c>
      <c r="E106">
        <f>E66*10000/E62</f>
        <v>4.253822741262332</v>
      </c>
      <c r="F106">
        <f>F66*10000/F62</f>
        <v>15.20428549107887</v>
      </c>
      <c r="G106">
        <f>AVERAGE(C106:E106)</f>
        <v>4.2769568481637945</v>
      </c>
      <c r="H106">
        <f>STDEV(C106:E106)</f>
        <v>0.07857700642641981</v>
      </c>
      <c r="I106">
        <f>(B106*B4+C106*C4+D106*D4+E106*E4+F106*F4)/SUM(B4:F4)</f>
        <v>5.813032807813851</v>
      </c>
      <c r="K106">
        <f>(LN(H106)+LN(H126))/2-LN(K114*K115^6)</f>
        <v>-3.6595527071169185</v>
      </c>
    </row>
    <row r="107" spans="1:11" ht="12.75">
      <c r="A107" t="s">
        <v>70</v>
      </c>
      <c r="B107">
        <f>B67*10000/B62</f>
        <v>0.28063898338168325</v>
      </c>
      <c r="C107">
        <f>C67*10000/C62</f>
        <v>-0.3096759279270597</v>
      </c>
      <c r="D107">
        <f>D67*10000/D62</f>
        <v>-0.5262367885863065</v>
      </c>
      <c r="E107">
        <f>E67*10000/E62</f>
        <v>-0.14176596396946295</v>
      </c>
      <c r="F107">
        <f>F67*10000/F62</f>
        <v>-0.3165293746791739</v>
      </c>
      <c r="G107">
        <f>AVERAGE(C107:E107)</f>
        <v>-0.32589289349427636</v>
      </c>
      <c r="H107">
        <f>STDEV(C107:E107)</f>
        <v>0.19274775283915802</v>
      </c>
      <c r="I107">
        <f>(B107*B4+C107*C4+D107*D4+E107*E4+F107*F4)/SUM(B4:F4)</f>
        <v>-0.23721167422591535</v>
      </c>
      <c r="K107">
        <f>(LN(H107)+LN(H127))/2-LN(K114*K115^7)</f>
        <v>-3.0166249396233447</v>
      </c>
    </row>
    <row r="108" spans="1:9" ht="12.75">
      <c r="A108" t="s">
        <v>71</v>
      </c>
      <c r="B108">
        <f>B68*10000/B62</f>
        <v>-0.019013860619189454</v>
      </c>
      <c r="C108">
        <f>C68*10000/C62</f>
        <v>0.13993627394850897</v>
      </c>
      <c r="D108">
        <f>D68*10000/D62</f>
        <v>-0.06675025226772727</v>
      </c>
      <c r="E108">
        <f>E68*10000/E62</f>
        <v>-0.0624498093822768</v>
      </c>
      <c r="F108">
        <f>F68*10000/F62</f>
        <v>-0.14233885773284727</v>
      </c>
      <c r="G108">
        <f>AVERAGE(C108:E108)</f>
        <v>0.0035787374328349656</v>
      </c>
      <c r="H108">
        <f>STDEV(C108:E108)</f>
        <v>0.11810866511700266</v>
      </c>
      <c r="I108">
        <f>(B108*B4+C108*C4+D108*D4+E108*E4+F108*F4)/SUM(B4:F4)</f>
        <v>-0.019194088535939416</v>
      </c>
    </row>
    <row r="109" spans="1:9" ht="12.75">
      <c r="A109" t="s">
        <v>72</v>
      </c>
      <c r="B109">
        <f>B69*10000/B62</f>
        <v>-0.07783847418731678</v>
      </c>
      <c r="C109">
        <f>C69*10000/C62</f>
        <v>0.02142725525042504</v>
      </c>
      <c r="D109">
        <f>D69*10000/D62</f>
        <v>-0.040148071618647765</v>
      </c>
      <c r="E109">
        <f>E69*10000/E62</f>
        <v>0.0035751369246047947</v>
      </c>
      <c r="F109">
        <f>F69*10000/F62</f>
        <v>0.142206515464349</v>
      </c>
      <c r="G109">
        <f>AVERAGE(C109:E109)</f>
        <v>-0.0050485598145393095</v>
      </c>
      <c r="H109">
        <f>STDEV(C109:E109)</f>
        <v>0.031680535488606144</v>
      </c>
      <c r="I109">
        <f>(B109*B4+C109*C4+D109*D4+E109*E4+F109*F4)/SUM(B4:F4)</f>
        <v>0.004145309545729676</v>
      </c>
    </row>
    <row r="110" spans="1:11" ht="12.75">
      <c r="A110" t="s">
        <v>73</v>
      </c>
      <c r="B110">
        <f>B70*10000/B62</f>
        <v>-0.3384995167291147</v>
      </c>
      <c r="C110">
        <f>C70*10000/C62</f>
        <v>-0.08718586427891244</v>
      </c>
      <c r="D110">
        <f>D70*10000/D62</f>
        <v>0.015208931654397323</v>
      </c>
      <c r="E110">
        <f>E70*10000/E62</f>
        <v>-0.04503478114986137</v>
      </c>
      <c r="F110">
        <f>F70*10000/F62</f>
        <v>-0.2791285032642555</v>
      </c>
      <c r="G110">
        <f>AVERAGE(C110:E110)</f>
        <v>-0.039003904591458825</v>
      </c>
      <c r="H110">
        <f>STDEV(C110:E110)</f>
        <v>0.05146311458319497</v>
      </c>
      <c r="I110">
        <f>(B110*B4+C110*C4+D110*D4+E110*E4+F110*F4)/SUM(B4:F4)</f>
        <v>-0.11428587159472861</v>
      </c>
      <c r="K110">
        <f>EXP(AVERAGE(K103:K107))</f>
        <v>0.031117784182562003</v>
      </c>
    </row>
    <row r="111" spans="1:9" ht="12.75">
      <c r="A111" t="s">
        <v>74</v>
      </c>
      <c r="B111">
        <f>B71*10000/B62</f>
        <v>0.009773741283634568</v>
      </c>
      <c r="C111">
        <f>C71*10000/C62</f>
        <v>-0.008814377349222906</v>
      </c>
      <c r="D111">
        <f>D71*10000/D62</f>
        <v>-0.03272939368358278</v>
      </c>
      <c r="E111">
        <f>E71*10000/E62</f>
        <v>-0.039756912217869415</v>
      </c>
      <c r="F111">
        <f>F71*10000/F62</f>
        <v>-0.05329788676948989</v>
      </c>
      <c r="G111">
        <f>AVERAGE(C111:E111)</f>
        <v>-0.027100227750225036</v>
      </c>
      <c r="H111">
        <f>STDEV(C111:E111)</f>
        <v>0.016221151249319755</v>
      </c>
      <c r="I111">
        <f>(B111*B4+C111*C4+D111*D4+E111*E4+F111*F4)/SUM(B4:F4)</f>
        <v>-0.025287559619203693</v>
      </c>
    </row>
    <row r="112" spans="1:9" ht="12.75">
      <c r="A112" t="s">
        <v>75</v>
      </c>
      <c r="B112">
        <f>B72*10000/B62</f>
        <v>-0.04941255306544516</v>
      </c>
      <c r="C112">
        <f>C72*10000/C62</f>
        <v>-0.017724442837123024</v>
      </c>
      <c r="D112">
        <f>D72*10000/D62</f>
        <v>-0.014104773323983522</v>
      </c>
      <c r="E112">
        <f>E72*10000/E62</f>
        <v>-0.016870514487238437</v>
      </c>
      <c r="F112">
        <f>F72*10000/F62</f>
        <v>-0.032739713699978155</v>
      </c>
      <c r="G112">
        <f>AVERAGE(C112:E112)</f>
        <v>-0.01623324354944833</v>
      </c>
      <c r="H112">
        <f>STDEV(C112:E112)</f>
        <v>0.0018921119238041102</v>
      </c>
      <c r="I112">
        <f>(B112*B4+C112*C4+D112*D4+E112*E4+F112*F4)/SUM(B4:F4)</f>
        <v>-0.023223620615156666</v>
      </c>
    </row>
    <row r="113" spans="1:9" ht="12.75">
      <c r="A113" t="s">
        <v>76</v>
      </c>
      <c r="B113">
        <f>B73*10000/B62</f>
        <v>-0.002639058415024999</v>
      </c>
      <c r="C113">
        <f>C73*10000/C62</f>
        <v>0.0151104539805573</v>
      </c>
      <c r="D113">
        <f>D73*10000/D62</f>
        <v>0.02388970171799676</v>
      </c>
      <c r="E113">
        <f>E73*10000/E62</f>
        <v>0.023519558759048903</v>
      </c>
      <c r="F113">
        <f>F73*10000/F62</f>
        <v>-0.011706275794538087</v>
      </c>
      <c r="G113">
        <f>AVERAGE(C113:E113)</f>
        <v>0.020839904819200988</v>
      </c>
      <c r="H113">
        <f>STDEV(C113:E113)</f>
        <v>0.004965300256463935</v>
      </c>
      <c r="I113">
        <f>(B113*B4+C113*C4+D113*D4+E113*E4+F113*F4)/SUM(B4:F4)</f>
        <v>0.013103327756846906</v>
      </c>
    </row>
    <row r="114" spans="1:11" ht="12.75">
      <c r="A114" t="s">
        <v>77</v>
      </c>
      <c r="B114">
        <f>B74*10000/B62</f>
        <v>-0.1935170714900108</v>
      </c>
      <c r="C114">
        <f>C74*10000/C62</f>
        <v>-0.1679078014447781</v>
      </c>
      <c r="D114">
        <f>D74*10000/D62</f>
        <v>-0.18447502951029537</v>
      </c>
      <c r="E114">
        <f>E74*10000/E62</f>
        <v>-0.17737459992834936</v>
      </c>
      <c r="F114">
        <f>F74*10000/F62</f>
        <v>-0.1407402409184377</v>
      </c>
      <c r="G114">
        <f>AVERAGE(C114:E114)</f>
        <v>-0.1765858102944743</v>
      </c>
      <c r="H114">
        <f>STDEV(C114:E114)</f>
        <v>0.008311732867373868</v>
      </c>
      <c r="I114">
        <f>(B114*B4+C114*C4+D114*D4+E114*E4+F114*F4)/SUM(B4:F4)</f>
        <v>-0.17423420074132517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-0.002582614290564438</v>
      </c>
      <c r="C115">
        <f>C75*10000/C62</f>
        <v>-0.000577907210102363</v>
      </c>
      <c r="D115">
        <f>D75*10000/D62</f>
        <v>0.0061281982233288845</v>
      </c>
      <c r="E115">
        <f>E75*10000/E62</f>
        <v>-0.002003496587304613</v>
      </c>
      <c r="F115">
        <f>F75*10000/F62</f>
        <v>-0.007823193464254936</v>
      </c>
      <c r="G115">
        <f>AVERAGE(C115:E115)</f>
        <v>0.0011822648086406362</v>
      </c>
      <c r="H115">
        <f>STDEV(C115:E115)</f>
        <v>0.0043422078802143145</v>
      </c>
      <c r="I115">
        <f>(B115*B4+C115*C4+D115*D4+E115*E4+F115*F4)/SUM(B4:F4)</f>
        <v>-0.0005643447456840983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159.68816174183408</v>
      </c>
      <c r="C122">
        <f>C82*10000/C62</f>
        <v>104.1980986527001</v>
      </c>
      <c r="D122">
        <f>D82*10000/D62</f>
        <v>9.902239231715628</v>
      </c>
      <c r="E122">
        <f>E82*10000/E62</f>
        <v>-96.05184149216974</v>
      </c>
      <c r="F122">
        <f>F82*10000/F62</f>
        <v>-203.7284811603665</v>
      </c>
      <c r="G122">
        <f>AVERAGE(C122:E122)</f>
        <v>6.016165464081993</v>
      </c>
      <c r="H122">
        <f>STDEV(C122:E122)</f>
        <v>100.18151430778838</v>
      </c>
      <c r="I122">
        <f>(B122*B4+C122*C4+D122*D4+E122*E4+F122*F4)/SUM(B4:F4)</f>
        <v>0.1251211168864095</v>
      </c>
    </row>
    <row r="123" spans="1:9" ht="12.75">
      <c r="A123" t="s">
        <v>81</v>
      </c>
      <c r="B123">
        <f>B83*10000/B62</f>
        <v>-0.5766543512559689</v>
      </c>
      <c r="C123">
        <f>C83*10000/C62</f>
        <v>-0.31502422798497415</v>
      </c>
      <c r="D123">
        <f>D83*10000/D62</f>
        <v>0.4555544114021723</v>
      </c>
      <c r="E123">
        <f>E83*10000/E62</f>
        <v>-2.137714034628184</v>
      </c>
      <c r="F123">
        <f>F83*10000/F62</f>
        <v>2.7285286124067367</v>
      </c>
      <c r="G123">
        <f>AVERAGE(C123:E123)</f>
        <v>-0.6657279504036621</v>
      </c>
      <c r="H123">
        <f>STDEV(C123:E123)</f>
        <v>1.3317301280600802</v>
      </c>
      <c r="I123">
        <f>(B123*B4+C123*C4+D123*D4+E123*E4+F123*F4)/SUM(B4:F4)</f>
        <v>-0.1989554456447637</v>
      </c>
    </row>
    <row r="124" spans="1:9" ht="12.75">
      <c r="A124" t="s">
        <v>82</v>
      </c>
      <c r="B124">
        <f>B84*10000/B62</f>
        <v>-1.5025437981187078</v>
      </c>
      <c r="C124">
        <f>C84*10000/C62</f>
        <v>-1.3203124139744427</v>
      </c>
      <c r="D124">
        <f>D84*10000/D62</f>
        <v>0.46952346935601935</v>
      </c>
      <c r="E124">
        <f>E84*10000/E62</f>
        <v>1.1949616062427988</v>
      </c>
      <c r="F124">
        <f>F84*10000/F62</f>
        <v>-0.8360315958037076</v>
      </c>
      <c r="G124">
        <f>AVERAGE(C124:E124)</f>
        <v>0.11472422054145848</v>
      </c>
      <c r="H124">
        <f>STDEV(C124:E124)</f>
        <v>1.29462841364404</v>
      </c>
      <c r="I124">
        <f>(B124*B4+C124*C4+D124*D4+E124*E4+F124*F4)/SUM(B4:F4)</f>
        <v>-0.24553933257717878</v>
      </c>
    </row>
    <row r="125" spans="1:9" ht="12.75">
      <c r="A125" t="s">
        <v>83</v>
      </c>
      <c r="B125">
        <f>B85*10000/B62</f>
        <v>-0.7750182932829736</v>
      </c>
      <c r="C125">
        <f>C85*10000/C62</f>
        <v>0.49981072938608</v>
      </c>
      <c r="D125">
        <f>D85*10000/D62</f>
        <v>0.6901487111852077</v>
      </c>
      <c r="E125">
        <f>E85*10000/E62</f>
        <v>-0.5382360244022368</v>
      </c>
      <c r="F125">
        <f>F85*10000/F62</f>
        <v>-1.811630952242384</v>
      </c>
      <c r="G125">
        <f>AVERAGE(C125:E125)</f>
        <v>0.21724113872301695</v>
      </c>
      <c r="H125">
        <f>STDEV(C125:E125)</f>
        <v>0.6611478237366264</v>
      </c>
      <c r="I125">
        <f>(B125*B4+C125*C4+D125*D4+E125*E4+F125*F4)/SUM(B4:F4)</f>
        <v>-0.19706814141806336</v>
      </c>
    </row>
    <row r="126" spans="1:9" ht="12.75">
      <c r="A126" t="s">
        <v>84</v>
      </c>
      <c r="B126">
        <f>B86*10000/B62</f>
        <v>0.2502690599129116</v>
      </c>
      <c r="C126">
        <f>C86*10000/C62</f>
        <v>1.111270140906473</v>
      </c>
      <c r="D126">
        <f>D86*10000/D62</f>
        <v>0.2245061051289846</v>
      </c>
      <c r="E126">
        <f>E86*10000/E62</f>
        <v>0.05388204931165942</v>
      </c>
      <c r="F126">
        <f>F86*10000/F62</f>
        <v>1.0650100187070688</v>
      </c>
      <c r="G126">
        <f>AVERAGE(C126:E126)</f>
        <v>0.4632194317823723</v>
      </c>
      <c r="H126">
        <f>STDEV(C126:E126)</f>
        <v>0.5676754647710923</v>
      </c>
      <c r="I126">
        <f>(B126*B4+C126*C4+D126*D4+E126*E4+F126*F4)/SUM(B4:F4)</f>
        <v>0.5129713861496391</v>
      </c>
    </row>
    <row r="127" spans="1:9" ht="12.75">
      <c r="A127" t="s">
        <v>85</v>
      </c>
      <c r="B127">
        <f>B87*10000/B62</f>
        <v>-0.10847610982948609</v>
      </c>
      <c r="C127">
        <f>C87*10000/C62</f>
        <v>-0.29336563433736224</v>
      </c>
      <c r="D127">
        <f>D87*10000/D62</f>
        <v>-0.4781060802063509</v>
      </c>
      <c r="E127">
        <f>E87*10000/E62</f>
        <v>0.02889326492503167</v>
      </c>
      <c r="F127">
        <f>F87*10000/F62</f>
        <v>0.3016706401486322</v>
      </c>
      <c r="G127">
        <f>AVERAGE(C127:E127)</f>
        <v>-0.2475261498728938</v>
      </c>
      <c r="H127">
        <f>STDEV(C127:E127)</f>
        <v>0.2565892198493321</v>
      </c>
      <c r="I127">
        <f>(B127*B4+C127*C4+D127*D4+E127*E4+F127*F4)/SUM(B4:F4)</f>
        <v>-0.15405925977591897</v>
      </c>
    </row>
    <row r="128" spans="1:9" ht="12.75">
      <c r="A128" t="s">
        <v>86</v>
      </c>
      <c r="B128">
        <f>B88*10000/B62</f>
        <v>-0.127411312769914</v>
      </c>
      <c r="C128">
        <f>C88*10000/C62</f>
        <v>0.20434254063367613</v>
      </c>
      <c r="D128">
        <f>D88*10000/D62</f>
        <v>-0.03467094664321965</v>
      </c>
      <c r="E128">
        <f>E88*10000/E62</f>
        <v>0.07458647898644256</v>
      </c>
      <c r="F128">
        <f>F88*10000/F62</f>
        <v>-0.15013993758329935</v>
      </c>
      <c r="G128">
        <f>AVERAGE(C128:E128)</f>
        <v>0.08141935765896635</v>
      </c>
      <c r="H128">
        <f>STDEV(C128:E128)</f>
        <v>0.11965315686717495</v>
      </c>
      <c r="I128">
        <f>(B128*B4+C128*C4+D128*D4+E128*E4+F128*F4)/SUM(B4:F4)</f>
        <v>0.020342684279337723</v>
      </c>
    </row>
    <row r="129" spans="1:9" ht="12.75">
      <c r="A129" t="s">
        <v>87</v>
      </c>
      <c r="B129">
        <f>B89*10000/B62</f>
        <v>0.016020024120751698</v>
      </c>
      <c r="C129">
        <f>C89*10000/C62</f>
        <v>0.17821078510090246</v>
      </c>
      <c r="D129">
        <f>D89*10000/D62</f>
        <v>0.059201254932698455</v>
      </c>
      <c r="E129">
        <f>E89*10000/E62</f>
        <v>-0.026145557728988692</v>
      </c>
      <c r="F129">
        <f>F89*10000/F62</f>
        <v>-0.015082618920171896</v>
      </c>
      <c r="G129">
        <f>AVERAGE(C129:E129)</f>
        <v>0.07042216076820408</v>
      </c>
      <c r="H129">
        <f>STDEV(C129:E129)</f>
        <v>0.10263922378666436</v>
      </c>
      <c r="I129">
        <f>(B129*B4+C129*C4+D129*D4+E129*E4+F129*F4)/SUM(B4:F4)</f>
        <v>0.05114526153524234</v>
      </c>
    </row>
    <row r="130" spans="1:9" ht="12.75">
      <c r="A130" t="s">
        <v>88</v>
      </c>
      <c r="B130">
        <f>B90*10000/B62</f>
        <v>0.01038909065234567</v>
      </c>
      <c r="C130">
        <f>C90*10000/C62</f>
        <v>0.05468950442915437</v>
      </c>
      <c r="D130">
        <f>D90*10000/D62</f>
        <v>0.05803315118941294</v>
      </c>
      <c r="E130">
        <f>E90*10000/E62</f>
        <v>-0.043837676039447916</v>
      </c>
      <c r="F130">
        <f>F90*10000/F62</f>
        <v>0.2849147159645876</v>
      </c>
      <c r="G130">
        <f>AVERAGE(C130:E130)</f>
        <v>0.022961659859706468</v>
      </c>
      <c r="H130">
        <f>STDEV(C130:E130)</f>
        <v>0.057874074081927115</v>
      </c>
      <c r="I130">
        <f>(B130*B4+C130*C4+D130*D4+E130*E4+F130*F4)/SUM(B4:F4)</f>
        <v>0.056178106848217974</v>
      </c>
    </row>
    <row r="131" spans="1:9" ht="12.75">
      <c r="A131" t="s">
        <v>89</v>
      </c>
      <c r="B131">
        <f>B91*10000/B62</f>
        <v>-0.008592847003715558</v>
      </c>
      <c r="C131">
        <f>C91*10000/C62</f>
        <v>0.027327785644900217</v>
      </c>
      <c r="D131">
        <f>D91*10000/D62</f>
        <v>-0.05113798203448842</v>
      </c>
      <c r="E131">
        <f>E91*10000/E62</f>
        <v>0.004731738603107067</v>
      </c>
      <c r="F131">
        <f>F91*10000/F62</f>
        <v>0.03998789750529323</v>
      </c>
      <c r="G131">
        <f>AVERAGE(C131:E131)</f>
        <v>-0.006359485928827045</v>
      </c>
      <c r="H131">
        <f>STDEV(C131:E131)</f>
        <v>0.040391590963866235</v>
      </c>
      <c r="I131">
        <f>(B131*B4+C131*C4+D131*D4+E131*E4+F131*F4)/SUM(B4:F4)</f>
        <v>-0.00048704827938910876</v>
      </c>
    </row>
    <row r="132" spans="1:9" ht="12.75">
      <c r="A132" t="s">
        <v>90</v>
      </c>
      <c r="B132">
        <f>B92*10000/B62</f>
        <v>-0.003728381192788054</v>
      </c>
      <c r="C132">
        <f>C92*10000/C62</f>
        <v>0.05233860018551208</v>
      </c>
      <c r="D132">
        <f>D92*10000/D62</f>
        <v>-0.0268830351492792</v>
      </c>
      <c r="E132">
        <f>E92*10000/E62</f>
        <v>-0.00918711348956484</v>
      </c>
      <c r="F132">
        <f>F92*10000/F62</f>
        <v>-0.0179908491128537</v>
      </c>
      <c r="G132">
        <f>AVERAGE(C132:E132)</f>
        <v>0.005422817182222679</v>
      </c>
      <c r="H132">
        <f>STDEV(C132:E132)</f>
        <v>0.04158250151151913</v>
      </c>
      <c r="I132">
        <f>(B132*B4+C132*C4+D132*D4+E132*E4+F132*F4)/SUM(B4:F4)</f>
        <v>0.000970710850882342</v>
      </c>
    </row>
    <row r="133" spans="1:9" ht="12.75">
      <c r="A133" t="s">
        <v>91</v>
      </c>
      <c r="B133">
        <f>B93*10000/B62</f>
        <v>0.06830307873394942</v>
      </c>
      <c r="C133">
        <f>C93*10000/C62</f>
        <v>0.04806503827709801</v>
      </c>
      <c r="D133">
        <f>D93*10000/D62</f>
        <v>0.040458264387101116</v>
      </c>
      <c r="E133">
        <f>E93*10000/E62</f>
        <v>0.0666336920589698</v>
      </c>
      <c r="F133">
        <f>F93*10000/F62</f>
        <v>0.0434287529711497</v>
      </c>
      <c r="G133">
        <f>AVERAGE(C133:E133)</f>
        <v>0.0517189982410563</v>
      </c>
      <c r="H133">
        <f>STDEV(C133:E133)</f>
        <v>0.013464836464471644</v>
      </c>
      <c r="I133">
        <f>(B133*B4+C133*C4+D133*D4+E133*E4+F133*F4)/SUM(B4:F4)</f>
        <v>0.05300063684981758</v>
      </c>
    </row>
    <row r="134" spans="1:9" ht="12.75">
      <c r="A134" t="s">
        <v>92</v>
      </c>
      <c r="B134">
        <f>B94*10000/B62</f>
        <v>-0.023637140717758794</v>
      </c>
      <c r="C134">
        <f>C94*10000/C62</f>
        <v>-0.007280828151571576</v>
      </c>
      <c r="D134">
        <f>D94*10000/D62</f>
        <v>0.0041247016441129675</v>
      </c>
      <c r="E134">
        <f>E94*10000/E62</f>
        <v>0.01331353941359694</v>
      </c>
      <c r="F134">
        <f>F94*10000/F62</f>
        <v>-0.006889992462462215</v>
      </c>
      <c r="G134">
        <f>AVERAGE(C134:E134)</f>
        <v>0.003385804302046111</v>
      </c>
      <c r="H134">
        <f>STDEV(C134:E134)</f>
        <v>0.010317047582225321</v>
      </c>
      <c r="I134">
        <f>(B134*B4+C134*C4+D134*D4+E134*E4+F134*F4)/SUM(B4:F4)</f>
        <v>-0.0018839884101439245</v>
      </c>
    </row>
    <row r="135" spans="1:9" ht="12.75">
      <c r="A135" t="s">
        <v>93</v>
      </c>
      <c r="B135">
        <f>B95*10000/B62</f>
        <v>-0.0029647460018890335</v>
      </c>
      <c r="C135">
        <f>C95*10000/C62</f>
        <v>0.0028565774872016877</v>
      </c>
      <c r="D135">
        <f>D95*10000/D62</f>
        <v>0.00036388252580155306</v>
      </c>
      <c r="E135">
        <f>E95*10000/E62</f>
        <v>-0.0027652129511744807</v>
      </c>
      <c r="F135">
        <f>F95*10000/F62</f>
        <v>0.0016127356924412518</v>
      </c>
      <c r="G135">
        <f>AVERAGE(C135:E135)</f>
        <v>0.00015174902060958672</v>
      </c>
      <c r="H135">
        <f>STDEV(C135:E135)</f>
        <v>0.0028168923304367176</v>
      </c>
      <c r="I135">
        <f>(B135*B4+C135*C4+D135*D4+E135*E4+F135*F4)/SUM(B4:F4)</f>
        <v>-0.00010217975937519395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2004-02-26T12:46:39Z</cp:lastPrinted>
  <dcterms:created xsi:type="dcterms:W3CDTF">2004-02-26T12:46:09Z</dcterms:created>
  <dcterms:modified xsi:type="dcterms:W3CDTF">2004-02-26T17:43:22Z</dcterms:modified>
  <cp:category/>
  <cp:version/>
  <cp:contentType/>
  <cp:contentStatus/>
</cp:coreProperties>
</file>