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<sst xmlns="http://schemas.openxmlformats.org/spreadsheetml/2006/main" count="202" uniqueCount="97">
  <si>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26/02/2004       09:44:24</t>
  </si>
  <si>
    <t>LISSNER</t>
  </si>
  <si>
    <t>HCMQAP193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</si>
  <si>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</si>
  <si>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</si>
  <si>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</si>
  <si>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</si>
  <si>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</si>
  <si>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</si>
  <si>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</si>
  <si>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</si>
  <si>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</si>
  <si>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</si>
  <si>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</si>
  <si>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</si>
  <si>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</si>
  <si>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b3*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</si>
  <si>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</si>
  <si>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</si>
  <si>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</si>
  <si>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</si>
  <si>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</si>
  <si>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</si>
  <si>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</si>
  <si>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</si>
  <si>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</si>
  <si>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</si>
  <si>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</si>
  <si>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</si>
  <si>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</si>
  <si>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</si>
  <si>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</si>
  <si>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</si>
  <si>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</si>
  <si>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</si>
  <si>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</si>
  <si>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</si>
  <si>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a9!</t>
  </si>
  <si>
    <t>a10!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</si>
  <si>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</si>
  <si>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</si>
  <si>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</si>
  <si>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</si>
  <si>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</si>
  <si>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</si>
  <si>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</si>
  <si>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</si>
  <si>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</si>
  <si>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</si>
  <si>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</si>
  <si>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</si>
  <si>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</si>
  <si>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</si>
  <si>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</si>
  <si>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</si>
  <si>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</si>
  <si>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CONTACT CEA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</si>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</sst>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b3*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1597016"/>
        <c:axId val="65463769"/>
      </c:lineChart>
      <c:catAx>
        <c:axId val="615970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5463769"/>
        <c:crosses val="autoZero"/>
        <c:auto val="1"/>
        <c:lblOffset val="100"/>
        <c:noMultiLvlLbl val="0"/>
      </c:catAx>
      <c:valAx>
        <c:axId val="65463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159701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95250</xdr:rowOff>
    </xdr:to>
    <xdr:graphicFrame>
      <xdr:nvGraphicFramePr>
        <xdr:cNvPr id="1" name="Chart 1"/>
        <xdr:cNvGraphicFramePr/>
      </xdr:nvGraphicFramePr>
      <xdr:xfrm>
        <a:off x="171450" y="6848475"/>
        <a:ext cx="53816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</v>
      </c>
      <c r="C4" s="13">
        <v>-0.003763</v>
      </c>
      <c r="D4" s="13">
        <v>-0.003762</v>
      </c>
      <c r="E4" s="13">
        <v>-0.003765</v>
      </c>
      <c r="F4" s="24">
        <v>-0.002086</v>
      </c>
      <c r="G4" s="34">
        <v>-0.011725</v>
      </c>
    </row>
    <row r="5" spans="1:7" ht="12.75" thickBot="1">
      <c r="A5" s="44" t="s">
        <v>13</v>
      </c>
      <c r="B5" s="45">
        <v>8.398931</v>
      </c>
      <c r="C5" s="46">
        <v>4.347021</v>
      </c>
      <c r="D5" s="46">
        <v>-0.237707</v>
      </c>
      <c r="E5" s="46">
        <v>-3.829944</v>
      </c>
      <c r="F5" s="47">
        <v>-9.437239</v>
      </c>
      <c r="G5" s="48">
        <v>3.9506</v>
      </c>
    </row>
    <row r="6" spans="1:7" ht="12.75" thickTop="1">
      <c r="A6" s="6" t="s">
        <v>14</v>
      </c>
      <c r="B6" s="39">
        <v>-178.191</v>
      </c>
      <c r="C6" s="40">
        <v>63.12072</v>
      </c>
      <c r="D6" s="40">
        <v>12.37451</v>
      </c>
      <c r="E6" s="40">
        <v>96.04435</v>
      </c>
      <c r="F6" s="41">
        <v>-116.5703</v>
      </c>
      <c r="G6" s="42">
        <v>-0.01059032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7.663062</v>
      </c>
      <c r="C8" s="14">
        <v>0.5337158</v>
      </c>
      <c r="D8" s="14">
        <v>1.964052</v>
      </c>
      <c r="E8" s="14">
        <v>4.023166</v>
      </c>
      <c r="F8" s="25">
        <v>0.3573748</v>
      </c>
      <c r="G8" s="49">
        <v>2.725021</v>
      </c>
    </row>
    <row r="9" spans="1:7" ht="12">
      <c r="A9" s="20" t="s">
        <v>17</v>
      </c>
      <c r="B9" s="29">
        <v>-1.297887</v>
      </c>
      <c r="C9" s="14">
        <v>-0.4793477</v>
      </c>
      <c r="D9" s="14">
        <v>-0.3956855</v>
      </c>
      <c r="E9" s="14">
        <v>-0.6072134</v>
      </c>
      <c r="F9" s="25">
        <v>-1.156726</v>
      </c>
      <c r="G9" s="35">
        <v>-0.6985281</v>
      </c>
    </row>
    <row r="10" spans="1:7" ht="12">
      <c r="A10" s="20" t="s">
        <v>18</v>
      </c>
      <c r="B10" s="29">
        <v>-1.360059</v>
      </c>
      <c r="C10" s="14">
        <v>0.7729664</v>
      </c>
      <c r="D10" s="14">
        <v>0.2964709</v>
      </c>
      <c r="E10" s="14">
        <v>-0.9632122</v>
      </c>
      <c r="F10" s="25">
        <v>-1.81476</v>
      </c>
      <c r="G10" s="35">
        <v>-0.4132779</v>
      </c>
    </row>
    <row r="11" spans="1:7" ht="12">
      <c r="A11" s="21" t="s">
        <v>19</v>
      </c>
      <c r="B11" s="31">
        <v>3.61666</v>
      </c>
      <c r="C11" s="16">
        <v>3.962163</v>
      </c>
      <c r="D11" s="16">
        <v>3.825217</v>
      </c>
      <c r="E11" s="16">
        <v>4.204005</v>
      </c>
      <c r="F11" s="27">
        <v>15.42677</v>
      </c>
      <c r="G11" s="37">
        <v>5.467016</v>
      </c>
    </row>
    <row r="12" spans="1:7" ht="12">
      <c r="A12" s="20" t="s">
        <v>20</v>
      </c>
      <c r="B12" s="29">
        <v>-0.1104372</v>
      </c>
      <c r="C12" s="14">
        <v>0.02903209</v>
      </c>
      <c r="D12" s="14">
        <v>0.1193156</v>
      </c>
      <c r="E12" s="14">
        <v>0.006695539</v>
      </c>
      <c r="F12" s="25">
        <v>-0.1272523</v>
      </c>
      <c r="G12" s="35">
        <v>0.004408332</v>
      </c>
    </row>
    <row r="13" spans="1:7" ht="12">
      <c r="A13" s="20" t="s">
        <v>21</v>
      </c>
      <c r="B13" s="29">
        <v>-0.0667409</v>
      </c>
      <c r="C13" s="14">
        <v>-0.1429413</v>
      </c>
      <c r="D13" s="14">
        <v>0.003008998</v>
      </c>
      <c r="E13" s="14">
        <v>-0.2007925</v>
      </c>
      <c r="F13" s="25">
        <v>-0.2199984</v>
      </c>
      <c r="G13" s="35">
        <v>-0.1210063</v>
      </c>
    </row>
    <row r="14" spans="1:7" ht="12">
      <c r="A14" s="20" t="s">
        <v>22</v>
      </c>
      <c r="B14" s="29">
        <v>0.02836665</v>
      </c>
      <c r="C14" s="14">
        <v>0.06919514</v>
      </c>
      <c r="D14" s="14">
        <v>0.1313946</v>
      </c>
      <c r="E14" s="14">
        <v>-0.02929181</v>
      </c>
      <c r="F14" s="25">
        <v>0.1283693</v>
      </c>
      <c r="G14" s="35">
        <v>0.06245908</v>
      </c>
    </row>
    <row r="15" spans="1:7" ht="12">
      <c r="A15" s="21" t="s">
        <v>23</v>
      </c>
      <c r="B15" s="31">
        <v>-0.2289317</v>
      </c>
      <c r="C15" s="16">
        <v>0.07230339</v>
      </c>
      <c r="D15" s="16">
        <v>0.0121127</v>
      </c>
      <c r="E15" s="16">
        <v>0.1827144</v>
      </c>
      <c r="F15" s="27">
        <v>-0.2601611</v>
      </c>
      <c r="G15" s="37">
        <v>-0.003445192</v>
      </c>
    </row>
    <row r="16" spans="1:7" ht="12">
      <c r="A16" s="20" t="s">
        <v>24</v>
      </c>
      <c r="B16" s="29">
        <v>-0.02248576</v>
      </c>
      <c r="C16" s="14">
        <v>-0.01559029</v>
      </c>
      <c r="D16" s="14">
        <v>-0.01688388</v>
      </c>
      <c r="E16" s="14">
        <v>-0.01414468</v>
      </c>
      <c r="F16" s="25">
        <v>-0.05122534</v>
      </c>
      <c r="G16" s="35">
        <v>-0.02129845</v>
      </c>
    </row>
    <row r="17" spans="1:7" ht="12">
      <c r="A17" s="20" t="s">
        <v>25</v>
      </c>
      <c r="B17" s="29">
        <v>-0.02460742</v>
      </c>
      <c r="C17" s="14">
        <v>-0.01012226</v>
      </c>
      <c r="D17" s="14">
        <v>-0.02022537</v>
      </c>
      <c r="E17" s="14">
        <v>-0.02196216</v>
      </c>
      <c r="F17" s="25">
        <v>-0.03175128</v>
      </c>
      <c r="G17" s="35">
        <v>-0.02038361</v>
      </c>
    </row>
    <row r="18" spans="1:7" ht="12">
      <c r="A18" s="20" t="s">
        <v>26</v>
      </c>
      <c r="B18" s="29">
        <v>0.0380823</v>
      </c>
      <c r="C18" s="14">
        <v>-0.01871852</v>
      </c>
      <c r="D18" s="14">
        <v>0.01098248</v>
      </c>
      <c r="E18" s="14">
        <v>0.005404004</v>
      </c>
      <c r="F18" s="25">
        <v>0.002526051</v>
      </c>
      <c r="G18" s="35">
        <v>0.00530448</v>
      </c>
    </row>
    <row r="19" spans="1:7" ht="12">
      <c r="A19" s="21" t="s">
        <v>27</v>
      </c>
      <c r="B19" s="31">
        <v>-0.2031952</v>
      </c>
      <c r="C19" s="16">
        <v>-0.188153</v>
      </c>
      <c r="D19" s="16">
        <v>-0.1831202</v>
      </c>
      <c r="E19" s="16">
        <v>-0.1956503</v>
      </c>
      <c r="F19" s="27">
        <v>-0.1360687</v>
      </c>
      <c r="G19" s="37">
        <v>-0.183971</v>
      </c>
    </row>
    <row r="20" spans="1:7" ht="12.75" thickBot="1">
      <c r="A20" s="44" t="s">
        <v>28</v>
      </c>
      <c r="B20" s="45">
        <v>-0.003074977</v>
      </c>
      <c r="C20" s="46">
        <v>-0.00609196</v>
      </c>
      <c r="D20" s="46">
        <v>-0.004299279</v>
      </c>
      <c r="E20" s="46">
        <v>0.005006995</v>
      </c>
      <c r="F20" s="47">
        <v>-0.005221393</v>
      </c>
      <c r="G20" s="48">
        <v>-0.002436223</v>
      </c>
    </row>
    <row r="21" spans="1:7" ht="12.75" thickTop="1">
      <c r="A21" s="6" t="s">
        <v>29</v>
      </c>
      <c r="B21" s="39">
        <v>-123.3633</v>
      </c>
      <c r="C21" s="40">
        <v>162.5263</v>
      </c>
      <c r="D21" s="40">
        <v>-19.32137</v>
      </c>
      <c r="E21" s="40">
        <v>4.466525</v>
      </c>
      <c r="F21" s="41">
        <v>-132.7358</v>
      </c>
      <c r="G21" s="43">
        <v>0.005810991</v>
      </c>
    </row>
    <row r="22" spans="1:7" ht="12">
      <c r="A22" s="20" t="s">
        <v>30</v>
      </c>
      <c r="B22" s="29">
        <v>167.9944</v>
      </c>
      <c r="C22" s="14">
        <v>86.94262</v>
      </c>
      <c r="D22" s="14">
        <v>-4.754133</v>
      </c>
      <c r="E22" s="14">
        <v>-76.60038</v>
      </c>
      <c r="F22" s="25">
        <v>-188.7672</v>
      </c>
      <c r="G22" s="36">
        <v>0</v>
      </c>
    </row>
    <row r="23" spans="1:7" ht="12">
      <c r="A23" s="20" t="s">
        <v>31</v>
      </c>
      <c r="B23" s="29">
        <v>-4.082121</v>
      </c>
      <c r="C23" s="14">
        <v>-0.8291256</v>
      </c>
      <c r="D23" s="14">
        <v>0.07813751</v>
      </c>
      <c r="E23" s="14">
        <v>2.370927</v>
      </c>
      <c r="F23" s="25">
        <v>10.57963</v>
      </c>
      <c r="G23" s="35">
        <v>1.211331</v>
      </c>
    </row>
    <row r="24" spans="1:7" ht="12">
      <c r="A24" s="20" t="s">
        <v>32</v>
      </c>
      <c r="B24" s="29">
        <v>1.060641</v>
      </c>
      <c r="C24" s="14">
        <v>1.00396</v>
      </c>
      <c r="D24" s="14">
        <v>2.212199</v>
      </c>
      <c r="E24" s="14">
        <v>2.405166</v>
      </c>
      <c r="F24" s="25">
        <v>1.549903</v>
      </c>
      <c r="G24" s="35">
        <v>1.713133</v>
      </c>
    </row>
    <row r="25" spans="1:7" ht="12">
      <c r="A25" s="20" t="s">
        <v>33</v>
      </c>
      <c r="B25" s="29">
        <v>-1.487105</v>
      </c>
      <c r="C25" s="14">
        <v>-0.1054758</v>
      </c>
      <c r="D25" s="14">
        <v>-0.05434864</v>
      </c>
      <c r="E25" s="14">
        <v>0.1479623</v>
      </c>
      <c r="F25" s="25">
        <v>-1.957887</v>
      </c>
      <c r="G25" s="35">
        <v>-0.4789184</v>
      </c>
    </row>
    <row r="26" spans="1:7" ht="12">
      <c r="A26" s="21" t="s">
        <v>34</v>
      </c>
      <c r="B26" s="31">
        <v>1.068556</v>
      </c>
      <c r="C26" s="16">
        <v>0.2484112</v>
      </c>
      <c r="D26" s="16">
        <v>0.486809</v>
      </c>
      <c r="E26" s="16">
        <v>0.1937716</v>
      </c>
      <c r="F26" s="27">
        <v>0.6711686</v>
      </c>
      <c r="G26" s="37">
        <v>0.4668352</v>
      </c>
    </row>
    <row r="27" spans="1:7" ht="12">
      <c r="A27" s="20" t="s">
        <v>35</v>
      </c>
      <c r="B27" s="29">
        <v>0.3699574</v>
      </c>
      <c r="C27" s="14">
        <v>0.2729214</v>
      </c>
      <c r="D27" s="14">
        <v>-0.223464</v>
      </c>
      <c r="E27" s="14">
        <v>0.378858</v>
      </c>
      <c r="F27" s="25">
        <v>0.747267</v>
      </c>
      <c r="G27" s="35">
        <v>0.2563022</v>
      </c>
    </row>
    <row r="28" spans="1:7" ht="12">
      <c r="A28" s="20" t="s">
        <v>36</v>
      </c>
      <c r="B28" s="29">
        <v>-0.04861073</v>
      </c>
      <c r="C28" s="14">
        <v>0.1171435</v>
      </c>
      <c r="D28" s="14">
        <v>0.2115248</v>
      </c>
      <c r="E28" s="14">
        <v>0.01722289</v>
      </c>
      <c r="F28" s="25">
        <v>0.07401662</v>
      </c>
      <c r="G28" s="35">
        <v>0.0861038</v>
      </c>
    </row>
    <row r="29" spans="1:7" ht="12">
      <c r="A29" s="20" t="s">
        <v>37</v>
      </c>
      <c r="B29" s="50">
        <v>0.08337532</v>
      </c>
      <c r="C29" s="51">
        <v>0.06086417</v>
      </c>
      <c r="D29" s="51">
        <v>0.2000871</v>
      </c>
      <c r="E29" s="51">
        <v>0.03195737</v>
      </c>
      <c r="F29" s="52">
        <v>0.1167627</v>
      </c>
      <c r="G29" s="35">
        <v>0.09809981</v>
      </c>
    </row>
    <row r="30" spans="1:7" ht="12">
      <c r="A30" s="21" t="s">
        <v>38</v>
      </c>
      <c r="B30" s="53">
        <v>0.14278</v>
      </c>
      <c r="C30" s="54">
        <v>0.1350278</v>
      </c>
      <c r="D30" s="54">
        <v>0.1393767</v>
      </c>
      <c r="E30" s="54">
        <v>0.2083009</v>
      </c>
      <c r="F30" s="55">
        <v>0.3282084</v>
      </c>
      <c r="G30" s="37">
        <v>0.1806095</v>
      </c>
    </row>
    <row r="31" spans="1:7" ht="12">
      <c r="A31" s="20" t="s">
        <v>39</v>
      </c>
      <c r="B31" s="29">
        <v>-0.01630978</v>
      </c>
      <c r="C31" s="14">
        <v>0.07253296</v>
      </c>
      <c r="D31" s="14">
        <v>0.02147837</v>
      </c>
      <c r="E31" s="14">
        <v>-0.008715646</v>
      </c>
      <c r="F31" s="25">
        <v>0.03736322</v>
      </c>
      <c r="G31" s="35">
        <v>0.02315868</v>
      </c>
    </row>
    <row r="32" spans="1:7" ht="12">
      <c r="A32" s="20" t="s">
        <v>40</v>
      </c>
      <c r="B32" s="29">
        <v>-0.02849373</v>
      </c>
      <c r="C32" s="14">
        <v>-0.00384735</v>
      </c>
      <c r="D32" s="14">
        <v>0.01145167</v>
      </c>
      <c r="E32" s="14">
        <v>-0.002270721</v>
      </c>
      <c r="F32" s="25">
        <v>0.001173942</v>
      </c>
      <c r="G32" s="35">
        <v>-0.002673744</v>
      </c>
    </row>
    <row r="33" spans="1:7" ht="12">
      <c r="A33" s="20" t="s">
        <v>41</v>
      </c>
      <c r="B33" s="29">
        <v>0.1244385</v>
      </c>
      <c r="C33" s="14">
        <v>0.05911386</v>
      </c>
      <c r="D33" s="14">
        <v>0.09298327</v>
      </c>
      <c r="E33" s="14">
        <v>0.09409254</v>
      </c>
      <c r="F33" s="25">
        <v>0.08224979</v>
      </c>
      <c r="G33" s="49">
        <v>0.08821156</v>
      </c>
    </row>
    <row r="34" spans="1:7" ht="12">
      <c r="A34" s="21" t="s">
        <v>42</v>
      </c>
      <c r="B34" s="31">
        <v>-0.0197192</v>
      </c>
      <c r="C34" s="16">
        <v>0.003327703</v>
      </c>
      <c r="D34" s="16">
        <v>0.01134964</v>
      </c>
      <c r="E34" s="16">
        <v>0.02524086</v>
      </c>
      <c r="F34" s="27">
        <v>-0.0005311255</v>
      </c>
      <c r="G34" s="37">
        <v>0.00674434</v>
      </c>
    </row>
    <row r="35" spans="1:7" ht="12.75" thickBot="1">
      <c r="A35" s="22" t="s">
        <v>43</v>
      </c>
      <c r="B35" s="32">
        <v>-0.004356354</v>
      </c>
      <c r="C35" s="17">
        <v>-0.002014972</v>
      </c>
      <c r="D35" s="17">
        <v>0.002925321</v>
      </c>
      <c r="E35" s="17">
        <v>-0.002825625</v>
      </c>
      <c r="F35" s="28">
        <v>0.003815577</v>
      </c>
      <c r="G35" s="38">
        <v>-0.0005812965</v>
      </c>
    </row>
    <row r="36" spans="1:7" ht="12">
      <c r="A36" s="4" t="s">
        <v>44</v>
      </c>
      <c r="B36" s="3">
        <v>19.96765</v>
      </c>
      <c r="C36" s="3">
        <v>19.9707</v>
      </c>
      <c r="D36" s="3">
        <v>19.97986</v>
      </c>
      <c r="E36" s="3">
        <v>19.98596</v>
      </c>
      <c r="F36" s="3">
        <v>19.98901</v>
      </c>
      <c r="G36" s="3"/>
    </row>
    <row r="37" spans="1:6" ht="12">
      <c r="A37" s="4" t="s">
        <v>45</v>
      </c>
      <c r="B37" s="2">
        <v>0.3072103</v>
      </c>
      <c r="C37" s="2">
        <v>0.2604167</v>
      </c>
      <c r="D37" s="2">
        <v>0.2258301</v>
      </c>
      <c r="E37" s="2">
        <v>0.2034505</v>
      </c>
      <c r="F37" s="2">
        <v>0.18514</v>
      </c>
    </row>
    <row r="38" spans="1:7" ht="12">
      <c r="A38" s="4" t="s">
        <v>52</v>
      </c>
      <c r="B38" s="2">
        <v>0.0003063615</v>
      </c>
      <c r="C38" s="2">
        <v>-0.0001096991</v>
      </c>
      <c r="D38" s="2">
        <v>-2.105228E-05</v>
      </c>
      <c r="E38" s="2">
        <v>-0.0001632077</v>
      </c>
      <c r="F38" s="2">
        <v>0.0001938409</v>
      </c>
      <c r="G38" s="2">
        <v>3.803308E-05</v>
      </c>
    </row>
    <row r="39" spans="1:7" ht="12.75" thickBot="1">
      <c r="A39" s="4" t="s">
        <v>53</v>
      </c>
      <c r="B39" s="2">
        <v>0.0002045709</v>
      </c>
      <c r="C39" s="2">
        <v>-0.000275341</v>
      </c>
      <c r="D39" s="2">
        <v>3.283632E-05</v>
      </c>
      <c r="E39" s="2">
        <v>0</v>
      </c>
      <c r="F39" s="2">
        <v>0.00022931</v>
      </c>
      <c r="G39" s="2">
        <v>0.0008382124</v>
      </c>
    </row>
    <row r="40" spans="2:5" ht="12.75" thickBot="1">
      <c r="B40" s="7" t="s">
        <v>46</v>
      </c>
      <c r="C40" s="8">
        <v>-0.003763</v>
      </c>
      <c r="D40" s="18" t="s">
        <v>47</v>
      </c>
      <c r="E40" s="9">
        <v>3.115796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12.515</v>
      </c>
      <c r="D43" s="1">
        <v>12.515</v>
      </c>
      <c r="E43" s="1">
        <v>12.515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1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0.003763</v>
      </c>
      <c r="D4">
        <v>0.003762</v>
      </c>
      <c r="E4">
        <v>0.003765</v>
      </c>
      <c r="F4">
        <v>0.002086</v>
      </c>
      <c r="G4">
        <v>0.011725</v>
      </c>
    </row>
    <row r="5" spans="1:7" ht="12.75">
      <c r="A5" t="s">
        <v>13</v>
      </c>
      <c r="B5">
        <v>8.398931</v>
      </c>
      <c r="C5">
        <v>4.347021</v>
      </c>
      <c r="D5">
        <v>-0.237707</v>
      </c>
      <c r="E5">
        <v>-3.829944</v>
      </c>
      <c r="F5">
        <v>-9.437239</v>
      </c>
      <c r="G5">
        <v>3.9506</v>
      </c>
    </row>
    <row r="6" spans="1:7" ht="12.75">
      <c r="A6" t="s">
        <v>14</v>
      </c>
      <c r="B6" s="56">
        <v>-178.191</v>
      </c>
      <c r="C6" s="56">
        <v>63.12072</v>
      </c>
      <c r="D6" s="56">
        <v>12.37451</v>
      </c>
      <c r="E6" s="56">
        <v>96.04435</v>
      </c>
      <c r="F6" s="56">
        <v>-116.5703</v>
      </c>
      <c r="G6" s="56">
        <v>-0.01059032</v>
      </c>
    </row>
    <row r="7" spans="1:7" ht="12.75">
      <c r="A7" t="s">
        <v>15</v>
      </c>
      <c r="B7" s="56">
        <v>10000</v>
      </c>
      <c r="C7" s="56">
        <v>10000</v>
      </c>
      <c r="D7" s="56">
        <v>10000</v>
      </c>
      <c r="E7" s="56">
        <v>10000</v>
      </c>
      <c r="F7" s="56">
        <v>10000</v>
      </c>
      <c r="G7" s="56">
        <v>10000</v>
      </c>
    </row>
    <row r="8" spans="1:7" ht="12.75">
      <c r="A8" t="s">
        <v>16</v>
      </c>
      <c r="B8" s="56">
        <v>7.663062</v>
      </c>
      <c r="C8" s="56">
        <v>0.5337158</v>
      </c>
      <c r="D8" s="56">
        <v>1.964052</v>
      </c>
      <c r="E8" s="56">
        <v>4.023166</v>
      </c>
      <c r="F8" s="56">
        <v>0.3573748</v>
      </c>
      <c r="G8" s="56">
        <v>2.725021</v>
      </c>
    </row>
    <row r="9" spans="1:7" ht="12.75">
      <c r="A9" t="s">
        <v>17</v>
      </c>
      <c r="B9" s="56">
        <v>-1.297887</v>
      </c>
      <c r="C9" s="56">
        <v>-0.4793477</v>
      </c>
      <c r="D9" s="56">
        <v>-0.3956855</v>
      </c>
      <c r="E9" s="56">
        <v>-0.6072134</v>
      </c>
      <c r="F9" s="56">
        <v>-1.156726</v>
      </c>
      <c r="G9" s="56">
        <v>-0.6985281</v>
      </c>
    </row>
    <row r="10" spans="1:7" ht="12.75">
      <c r="A10" t="s">
        <v>18</v>
      </c>
      <c r="B10" s="56">
        <v>-1.360059</v>
      </c>
      <c r="C10" s="56">
        <v>0.7729664</v>
      </c>
      <c r="D10" s="56">
        <v>0.2964709</v>
      </c>
      <c r="E10" s="56">
        <v>-0.9632122</v>
      </c>
      <c r="F10" s="56">
        <v>-1.81476</v>
      </c>
      <c r="G10" s="56">
        <v>-0.4132779</v>
      </c>
    </row>
    <row r="11" spans="1:7" ht="12.75">
      <c r="A11" t="s">
        <v>19</v>
      </c>
      <c r="B11" s="56">
        <v>3.61666</v>
      </c>
      <c r="C11" s="56">
        <v>3.962163</v>
      </c>
      <c r="D11" s="56">
        <v>3.825217</v>
      </c>
      <c r="E11" s="56">
        <v>4.204005</v>
      </c>
      <c r="F11" s="56">
        <v>15.42677</v>
      </c>
      <c r="G11" s="56">
        <v>5.467016</v>
      </c>
    </row>
    <row r="12" spans="1:7" ht="12.75">
      <c r="A12" t="s">
        <v>20</v>
      </c>
      <c r="B12" s="56">
        <v>-0.1104372</v>
      </c>
      <c r="C12" s="56">
        <v>0.02903209</v>
      </c>
      <c r="D12" s="56">
        <v>0.1193156</v>
      </c>
      <c r="E12" s="56">
        <v>0.006695539</v>
      </c>
      <c r="F12" s="56">
        <v>-0.1272523</v>
      </c>
      <c r="G12" s="56">
        <v>0.004408332</v>
      </c>
    </row>
    <row r="13" spans="1:7" ht="12.75">
      <c r="A13" t="s">
        <v>21</v>
      </c>
      <c r="B13" s="56">
        <v>-0.0667409</v>
      </c>
      <c r="C13" s="56">
        <v>-0.1429413</v>
      </c>
      <c r="D13" s="56">
        <v>0.003008998</v>
      </c>
      <c r="E13" s="56">
        <v>-0.2007925</v>
      </c>
      <c r="F13" s="56">
        <v>-0.2199984</v>
      </c>
      <c r="G13" s="56">
        <v>-0.1210063</v>
      </c>
    </row>
    <row r="14" spans="1:7" ht="12.75">
      <c r="A14" t="s">
        <v>22</v>
      </c>
      <c r="B14" s="56">
        <v>0.02836665</v>
      </c>
      <c r="C14" s="56">
        <v>0.06919514</v>
      </c>
      <c r="D14" s="56">
        <v>0.1313946</v>
      </c>
      <c r="E14" s="56">
        <v>-0.02929181</v>
      </c>
      <c r="F14" s="56">
        <v>0.1283693</v>
      </c>
      <c r="G14" s="56">
        <v>0.06245908</v>
      </c>
    </row>
    <row r="15" spans="1:7" ht="12.75">
      <c r="A15" t="s">
        <v>23</v>
      </c>
      <c r="B15" s="56">
        <v>-0.2289317</v>
      </c>
      <c r="C15" s="56">
        <v>0.07230339</v>
      </c>
      <c r="D15" s="56">
        <v>0.0121127</v>
      </c>
      <c r="E15" s="56">
        <v>0.1827144</v>
      </c>
      <c r="F15" s="56">
        <v>-0.2601611</v>
      </c>
      <c r="G15" s="56">
        <v>-0.003445192</v>
      </c>
    </row>
    <row r="16" spans="1:7" ht="12.75">
      <c r="A16" t="s">
        <v>24</v>
      </c>
      <c r="B16" s="56">
        <v>-0.02248576</v>
      </c>
      <c r="C16" s="56">
        <v>-0.01559029</v>
      </c>
      <c r="D16" s="56">
        <v>-0.01688388</v>
      </c>
      <c r="E16" s="56">
        <v>-0.01414468</v>
      </c>
      <c r="F16" s="56">
        <v>-0.05122534</v>
      </c>
      <c r="G16" s="56">
        <v>-0.02129845</v>
      </c>
    </row>
    <row r="17" spans="1:7" ht="12.75">
      <c r="A17" t="s">
        <v>25</v>
      </c>
      <c r="B17" s="56">
        <v>-0.02460742</v>
      </c>
      <c r="C17" s="56">
        <v>-0.01012226</v>
      </c>
      <c r="D17" s="56">
        <v>-0.02022537</v>
      </c>
      <c r="E17" s="56">
        <v>-0.02196216</v>
      </c>
      <c r="F17" s="56">
        <v>-0.03175128</v>
      </c>
      <c r="G17" s="56">
        <v>-0.02038361</v>
      </c>
    </row>
    <row r="18" spans="1:7" ht="12.75">
      <c r="A18" t="s">
        <v>26</v>
      </c>
      <c r="B18" s="56">
        <v>0.0380823</v>
      </c>
      <c r="C18" s="56">
        <v>-0.01871852</v>
      </c>
      <c r="D18" s="56">
        <v>0.01098248</v>
      </c>
      <c r="E18" s="56">
        <v>0.005404004</v>
      </c>
      <c r="F18" s="56">
        <v>0.002526051</v>
      </c>
      <c r="G18" s="56">
        <v>0.00530448</v>
      </c>
    </row>
    <row r="19" spans="1:7" ht="12.75">
      <c r="A19" t="s">
        <v>27</v>
      </c>
      <c r="B19" s="56">
        <v>-0.2031952</v>
      </c>
      <c r="C19" s="56">
        <v>-0.188153</v>
      </c>
      <c r="D19" s="56">
        <v>-0.1831202</v>
      </c>
      <c r="E19" s="56">
        <v>-0.1956503</v>
      </c>
      <c r="F19" s="56">
        <v>-0.1360687</v>
      </c>
      <c r="G19" s="56">
        <v>-0.183971</v>
      </c>
    </row>
    <row r="20" spans="1:7" ht="12.75">
      <c r="A20" t="s">
        <v>28</v>
      </c>
      <c r="B20" s="56">
        <v>-0.003074977</v>
      </c>
      <c r="C20" s="56">
        <v>-0.00609196</v>
      </c>
      <c r="D20" s="56">
        <v>-0.004299279</v>
      </c>
      <c r="E20" s="56">
        <v>0.005006995</v>
      </c>
      <c r="F20" s="56">
        <v>-0.005221393</v>
      </c>
      <c r="G20" s="56">
        <v>-0.002436223</v>
      </c>
    </row>
    <row r="21" spans="1:7" ht="12.75">
      <c r="A21" t="s">
        <v>29</v>
      </c>
      <c r="B21" s="56">
        <v>-123.3633</v>
      </c>
      <c r="C21" s="56">
        <v>162.5263</v>
      </c>
      <c r="D21" s="56">
        <v>-19.32137</v>
      </c>
      <c r="E21" s="56">
        <v>4.466525</v>
      </c>
      <c r="F21" s="56">
        <v>-132.7358</v>
      </c>
      <c r="G21" s="56">
        <v>0.005810991</v>
      </c>
    </row>
    <row r="22" spans="1:7" ht="12.75">
      <c r="A22" t="s">
        <v>30</v>
      </c>
      <c r="B22" s="56">
        <v>167.9944</v>
      </c>
      <c r="C22" s="56">
        <v>86.94262</v>
      </c>
      <c r="D22" s="56">
        <v>-4.754133</v>
      </c>
      <c r="E22" s="56">
        <v>-76.60038</v>
      </c>
      <c r="F22" s="56">
        <v>-188.7672</v>
      </c>
      <c r="G22" s="56">
        <v>0</v>
      </c>
    </row>
    <row r="23" spans="1:7" ht="12.75">
      <c r="A23" t="s">
        <v>31</v>
      </c>
      <c r="B23" s="56">
        <v>-4.082121</v>
      </c>
      <c r="C23" s="56">
        <v>-0.8291256</v>
      </c>
      <c r="D23" s="56">
        <v>0.07813751</v>
      </c>
      <c r="E23" s="56">
        <v>2.370927</v>
      </c>
      <c r="F23" s="56">
        <v>10.57963</v>
      </c>
      <c r="G23" s="56">
        <v>1.211331</v>
      </c>
    </row>
    <row r="24" spans="1:7" ht="12.75">
      <c r="A24" t="s">
        <v>32</v>
      </c>
      <c r="B24" s="56">
        <v>1.060641</v>
      </c>
      <c r="C24" s="56">
        <v>1.00396</v>
      </c>
      <c r="D24" s="56">
        <v>2.212199</v>
      </c>
      <c r="E24" s="56">
        <v>2.405166</v>
      </c>
      <c r="F24" s="56">
        <v>1.549903</v>
      </c>
      <c r="G24" s="56">
        <v>1.713133</v>
      </c>
    </row>
    <row r="25" spans="1:7" ht="12.75">
      <c r="A25" t="s">
        <v>33</v>
      </c>
      <c r="B25" s="56">
        <v>-1.487105</v>
      </c>
      <c r="C25" s="56">
        <v>-0.1054758</v>
      </c>
      <c r="D25" s="56">
        <v>-0.05434864</v>
      </c>
      <c r="E25" s="56">
        <v>0.1479623</v>
      </c>
      <c r="F25" s="56">
        <v>-1.957887</v>
      </c>
      <c r="G25" s="56">
        <v>-0.4789184</v>
      </c>
    </row>
    <row r="26" spans="1:7" ht="12.75">
      <c r="A26" t="s">
        <v>34</v>
      </c>
      <c r="B26" s="56">
        <v>1.068556</v>
      </c>
      <c r="C26" s="56">
        <v>0.2484112</v>
      </c>
      <c r="D26" s="56">
        <v>0.486809</v>
      </c>
      <c r="E26" s="56">
        <v>0.1937716</v>
      </c>
      <c r="F26" s="56">
        <v>0.6711686</v>
      </c>
      <c r="G26" s="56">
        <v>0.4668352</v>
      </c>
    </row>
    <row r="27" spans="1:7" ht="12.75">
      <c r="A27" t="s">
        <v>35</v>
      </c>
      <c r="B27" s="56">
        <v>0.3699574</v>
      </c>
      <c r="C27" s="56">
        <v>0.2729214</v>
      </c>
      <c r="D27" s="56">
        <v>-0.223464</v>
      </c>
      <c r="E27" s="56">
        <v>0.378858</v>
      </c>
      <c r="F27" s="56">
        <v>0.747267</v>
      </c>
      <c r="G27" s="56">
        <v>0.2563022</v>
      </c>
    </row>
    <row r="28" spans="1:7" ht="12.75">
      <c r="A28" t="s">
        <v>36</v>
      </c>
      <c r="B28" s="56">
        <v>-0.04861073</v>
      </c>
      <c r="C28" s="56">
        <v>0.1171435</v>
      </c>
      <c r="D28" s="56">
        <v>0.2115248</v>
      </c>
      <c r="E28" s="56">
        <v>0.01722289</v>
      </c>
      <c r="F28" s="56">
        <v>0.07401662</v>
      </c>
      <c r="G28" s="56">
        <v>0.0861038</v>
      </c>
    </row>
    <row r="29" spans="1:7" ht="12.75">
      <c r="A29" t="s">
        <v>37</v>
      </c>
      <c r="B29" s="56">
        <v>0.08337532</v>
      </c>
      <c r="C29" s="56">
        <v>0.06086417</v>
      </c>
      <c r="D29" s="56">
        <v>0.2000871</v>
      </c>
      <c r="E29" s="56">
        <v>0.03195737</v>
      </c>
      <c r="F29" s="56">
        <v>0.1167627</v>
      </c>
      <c r="G29" s="56">
        <v>0.09809981</v>
      </c>
    </row>
    <row r="30" spans="1:7" ht="12.75">
      <c r="A30" t="s">
        <v>38</v>
      </c>
      <c r="B30" s="56">
        <v>0.14278</v>
      </c>
      <c r="C30" s="56">
        <v>0.1350278</v>
      </c>
      <c r="D30" s="56">
        <v>0.1393767</v>
      </c>
      <c r="E30" s="56">
        <v>0.2083009</v>
      </c>
      <c r="F30" s="56">
        <v>0.3282084</v>
      </c>
      <c r="G30" s="56">
        <v>0.1806095</v>
      </c>
    </row>
    <row r="31" spans="1:7" ht="12.75">
      <c r="A31" t="s">
        <v>39</v>
      </c>
      <c r="B31" s="56">
        <v>-0.01630978</v>
      </c>
      <c r="C31" s="56">
        <v>0.07253296</v>
      </c>
      <c r="D31" s="56">
        <v>0.02147837</v>
      </c>
      <c r="E31" s="56">
        <v>-0.008715646</v>
      </c>
      <c r="F31" s="56">
        <v>0.03736322</v>
      </c>
      <c r="G31" s="56">
        <v>0.02315868</v>
      </c>
    </row>
    <row r="32" spans="1:7" ht="12.75">
      <c r="A32" t="s">
        <v>40</v>
      </c>
      <c r="B32" s="56">
        <v>-0.02849373</v>
      </c>
      <c r="C32" s="56">
        <v>-0.00384735</v>
      </c>
      <c r="D32" s="56">
        <v>0.01145167</v>
      </c>
      <c r="E32" s="56">
        <v>-0.002270721</v>
      </c>
      <c r="F32" s="56">
        <v>0.001173942</v>
      </c>
      <c r="G32" s="56">
        <v>-0.002673744</v>
      </c>
    </row>
    <row r="33" spans="1:7" ht="12.75">
      <c r="A33" t="s">
        <v>41</v>
      </c>
      <c r="B33" s="56">
        <v>0.1244385</v>
      </c>
      <c r="C33" s="56">
        <v>0.05911386</v>
      </c>
      <c r="D33" s="56">
        <v>0.09298327</v>
      </c>
      <c r="E33" s="56">
        <v>0.09409254</v>
      </c>
      <c r="F33" s="56">
        <v>0.08224979</v>
      </c>
      <c r="G33" s="56">
        <v>0.08821156</v>
      </c>
    </row>
    <row r="34" spans="1:7" ht="12.75">
      <c r="A34" t="s">
        <v>42</v>
      </c>
      <c r="B34" s="56">
        <v>-0.0197192</v>
      </c>
      <c r="C34" s="56">
        <v>0.003327703</v>
      </c>
      <c r="D34" s="56">
        <v>0.01134964</v>
      </c>
      <c r="E34" s="56">
        <v>0.02524086</v>
      </c>
      <c r="F34" s="56">
        <v>-0.0005311255</v>
      </c>
      <c r="G34" s="56">
        <v>0.00674434</v>
      </c>
    </row>
    <row r="35" spans="1:7" ht="12.75">
      <c r="A35" t="s">
        <v>43</v>
      </c>
      <c r="B35" s="56">
        <v>-0.004356354</v>
      </c>
      <c r="C35" s="56">
        <v>-0.002014972</v>
      </c>
      <c r="D35" s="56">
        <v>0.002925321</v>
      </c>
      <c r="E35" s="56">
        <v>-0.002825625</v>
      </c>
      <c r="F35" s="56">
        <v>0.003815577</v>
      </c>
      <c r="G35" s="56">
        <v>-0.0005812965</v>
      </c>
    </row>
    <row r="36" spans="1:6" ht="12.75">
      <c r="A36" t="s">
        <v>44</v>
      </c>
      <c r="B36" s="56">
        <v>19.96765</v>
      </c>
      <c r="C36" s="56">
        <v>19.9707</v>
      </c>
      <c r="D36" s="56">
        <v>19.97986</v>
      </c>
      <c r="E36" s="56">
        <v>19.98596</v>
      </c>
      <c r="F36" s="56">
        <v>19.98901</v>
      </c>
    </row>
    <row r="37" spans="1:6" ht="12.75">
      <c r="A37" t="s">
        <v>45</v>
      </c>
      <c r="B37" s="56">
        <v>0.3072103</v>
      </c>
      <c r="C37" s="56">
        <v>0.2604167</v>
      </c>
      <c r="D37" s="56">
        <v>0.2258301</v>
      </c>
      <c r="E37" s="56">
        <v>0.2034505</v>
      </c>
      <c r="F37" s="56">
        <v>0.18514</v>
      </c>
    </row>
    <row r="38" spans="1:7" ht="12.75">
      <c r="A38" t="s">
        <v>54</v>
      </c>
      <c r="B38" s="56">
        <v>0.0003063615</v>
      </c>
      <c r="C38" s="56">
        <v>-0.0001096991</v>
      </c>
      <c r="D38" s="56">
        <v>-2.105228E-05</v>
      </c>
      <c r="E38" s="56">
        <v>-0.0001632077</v>
      </c>
      <c r="F38" s="56">
        <v>0.0001938409</v>
      </c>
      <c r="G38" s="56">
        <v>3.803308E-05</v>
      </c>
    </row>
    <row r="39" spans="1:7" ht="12.75">
      <c r="A39" t="s">
        <v>55</v>
      </c>
      <c r="B39" s="56">
        <v>0.0002045709</v>
      </c>
      <c r="C39" s="56">
        <v>-0.000275341</v>
      </c>
      <c r="D39" s="56">
        <v>3.283632E-05</v>
      </c>
      <c r="E39" s="56">
        <v>0</v>
      </c>
      <c r="F39" s="56">
        <v>0.00022931</v>
      </c>
      <c r="G39" s="56">
        <v>0.0008382124</v>
      </c>
    </row>
    <row r="40" spans="2:5" ht="12.75">
      <c r="B40" t="s">
        <v>46</v>
      </c>
      <c r="C40">
        <v>-0.003763</v>
      </c>
      <c r="D40" t="s">
        <v>47</v>
      </c>
      <c r="E40">
        <v>3.115796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12.515</v>
      </c>
      <c r="D44">
        <v>12.515</v>
      </c>
      <c r="E44">
        <v>12.515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0.00030636137673556815</v>
      </c>
      <c r="C50">
        <f>-0.017/(C7*C7+C22*C22)*(C21*C22+C6*C7)</f>
        <v>-0.00010969911042116527</v>
      </c>
      <c r="D50">
        <f>-0.017/(D7*D7+D22*D22)*(D21*D22+D6*D7)</f>
        <v>-2.1052277823473138E-05</v>
      </c>
      <c r="E50">
        <f>-0.017/(E7*E7+E22*E22)*(E21*E22+E6*E7)</f>
        <v>-0.0001632076552208046</v>
      </c>
      <c r="F50">
        <f>-0.017/(F7*F7+F22*F22)*(F21*F22+F6*F7)</f>
        <v>0.00019384089046536616</v>
      </c>
      <c r="G50">
        <f>(B50*B$4+C50*C$4+D50*D$4+E50*E$4+F50*F$4)/SUM(B$4:F$4)</f>
        <v>-6.232050818586884E-07</v>
      </c>
    </row>
    <row r="51" spans="1:7" ht="12.75">
      <c r="A51" t="s">
        <v>58</v>
      </c>
      <c r="B51">
        <f>-0.017/(B7*B7+B22*B22)*(B21*B7-B6*B22)</f>
        <v>0.00020457091043321344</v>
      </c>
      <c r="C51">
        <f>-0.017/(C7*C7+C22*C22)*(C21*C7-C6*C22)</f>
        <v>-0.0002753409571928315</v>
      </c>
      <c r="D51">
        <f>-0.017/(D7*D7+D22*D22)*(D21*D7-D6*D22)</f>
        <v>3.283632046712743E-05</v>
      </c>
      <c r="E51">
        <f>-0.017/(E7*E7+E22*E22)*(E21*E7-E6*E22)</f>
        <v>-8.843269340882263E-06</v>
      </c>
      <c r="F51">
        <f>-0.017/(F7*F7+F22*F22)*(F21*F7-F6*F22)</f>
        <v>0.00022930994021386547</v>
      </c>
      <c r="G51">
        <f>(B51*B$4+C51*C$4+D51*D$4+E51*E$4+F51*F$4)/SUM(B$4:F$4)</f>
        <v>-3.3268742149701983E-07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10000.374441109858</v>
      </c>
      <c r="C62">
        <f>C7+(2/0.017)*(C8*C50-C23*C51)</f>
        <v>9999.966254072375</v>
      </c>
      <c r="D62">
        <f>D7+(2/0.017)*(D8*D50-D23*D51)</f>
        <v>9999.99483370392</v>
      </c>
      <c r="E62">
        <f>E7+(2/0.017)*(E8*E50-E23*E51)</f>
        <v>9999.925218265485</v>
      </c>
      <c r="F62">
        <f>F7+(2/0.017)*(F8*F50-F23*F51)</f>
        <v>9999.722736414904</v>
      </c>
    </row>
    <row r="63" spans="1:6" ht="12.75">
      <c r="A63" t="s">
        <v>66</v>
      </c>
      <c r="B63">
        <f>B8+(3/0.017)*(B9*B50-B24*B51)</f>
        <v>7.554603398262355</v>
      </c>
      <c r="C63">
        <f>C8+(3/0.017)*(C9*C50-C24*C51)</f>
        <v>0.5917773277039553</v>
      </c>
      <c r="D63">
        <f>D8+(3/0.017)*(D9*D50-D24*D51)</f>
        <v>1.9527031069015872</v>
      </c>
      <c r="E63">
        <f>E8+(3/0.017)*(E9*E50-E24*E51)</f>
        <v>4.044408012820033</v>
      </c>
      <c r="F63">
        <f>F8+(3/0.017)*(F9*F50-F24*F51)</f>
        <v>0.25508733609440026</v>
      </c>
    </row>
    <row r="64" spans="1:6" ht="12.75">
      <c r="A64" t="s">
        <v>67</v>
      </c>
      <c r="B64">
        <f>B9+(4/0.017)*(B10*B50-B25*B51)</f>
        <v>-1.3243460879816038</v>
      </c>
      <c r="C64">
        <f>C9+(4/0.017)*(C10*C50-C25*C51)</f>
        <v>-0.5061325315760307</v>
      </c>
      <c r="D64">
        <f>D9+(4/0.017)*(D10*D50-D25*D51)</f>
        <v>-0.39673415373961946</v>
      </c>
      <c r="E64">
        <f>E9+(4/0.017)*(E10*E50-E25*E51)</f>
        <v>-0.5699164411498191</v>
      </c>
      <c r="F64">
        <f>F9+(4/0.017)*(F10*F50-F25*F51)</f>
        <v>-1.1338581749330408</v>
      </c>
    </row>
    <row r="65" spans="1:6" ht="12.75">
      <c r="A65" t="s">
        <v>68</v>
      </c>
      <c r="B65">
        <f>B10+(5/0.017)*(B11*B50-B26*B51)</f>
        <v>-1.0984679814660037</v>
      </c>
      <c r="C65">
        <f>C10+(5/0.017)*(C11*C50-C26*C51)</f>
        <v>0.6652464062181661</v>
      </c>
      <c r="D65">
        <f>D10+(5/0.017)*(D11*D50-D26*D51)</f>
        <v>0.2680842684266605</v>
      </c>
      <c r="E65">
        <f>E10+(5/0.017)*(E11*E50-E26*E51)</f>
        <v>-1.1645099129815073</v>
      </c>
      <c r="F65">
        <f>F10+(5/0.017)*(F11*F50-F26*F51)</f>
        <v>-0.9805149405103021</v>
      </c>
    </row>
    <row r="66" spans="1:6" ht="12.75">
      <c r="A66" t="s">
        <v>69</v>
      </c>
      <c r="B66">
        <f>B11+(6/0.017)*(B12*B50-B27*B51)</f>
        <v>3.578007218314944</v>
      </c>
      <c r="C66">
        <f>C11+(6/0.017)*(C12*C50-C27*C51)</f>
        <v>3.987561227670967</v>
      </c>
      <c r="D66">
        <f>D11+(6/0.017)*(D12*D50-D27*D51)</f>
        <v>3.826920248361291</v>
      </c>
      <c r="E66">
        <f>E11+(6/0.017)*(E12*E50-E27*E51)</f>
        <v>4.204801792981877</v>
      </c>
      <c r="F66">
        <f>F11+(6/0.017)*(F12*F50-F27*F51)</f>
        <v>15.357585605797802</v>
      </c>
    </row>
    <row r="67" spans="1:6" ht="12.75">
      <c r="A67" t="s">
        <v>70</v>
      </c>
      <c r="B67">
        <f>B12+(7/0.017)*(B13*B50-B28*B51)</f>
        <v>-0.11476175582409025</v>
      </c>
      <c r="C67">
        <f>C12+(7/0.017)*(C13*C50-C28*C51)</f>
        <v>0.04877000518232609</v>
      </c>
      <c r="D67">
        <f>D12+(7/0.017)*(D13*D50-D28*D51)</f>
        <v>0.11642952372530121</v>
      </c>
      <c r="E67">
        <f>E12+(7/0.017)*(E13*E50-E28*E51)</f>
        <v>0.020252142433067798</v>
      </c>
      <c r="F67">
        <f>F12+(7/0.017)*(F13*F50-F28*F51)</f>
        <v>-0.15180065454399516</v>
      </c>
    </row>
    <row r="68" spans="1:6" ht="12.75">
      <c r="A68" t="s">
        <v>71</v>
      </c>
      <c r="B68">
        <f>B13+(8/0.017)*(B14*B50-B29*B51)</f>
        <v>-0.07067770902243978</v>
      </c>
      <c r="C68">
        <f>C13+(8/0.017)*(C14*C50-C29*C51)</f>
        <v>-0.1386270630479627</v>
      </c>
      <c r="D68">
        <f>D13+(8/0.017)*(D14*D50-D29*D51)</f>
        <v>-0.001384545416772845</v>
      </c>
      <c r="E68">
        <f>E13+(8/0.017)*(E14*E50-E29*E51)</f>
        <v>-0.19840979164347788</v>
      </c>
      <c r="F68">
        <f>F13+(8/0.017)*(F14*F50-F29*F51)</f>
        <v>-0.22088857804037357</v>
      </c>
    </row>
    <row r="69" spans="1:6" ht="12.75">
      <c r="A69" t="s">
        <v>72</v>
      </c>
      <c r="B69">
        <f>B14+(9/0.017)*(B15*B50-B30*B51)</f>
        <v>-0.024227478731683204</v>
      </c>
      <c r="C69">
        <f>C14+(9/0.017)*(C15*C50-C30*C51)</f>
        <v>0.08467888089563934</v>
      </c>
      <c r="D69">
        <f>D14+(9/0.017)*(D15*D50-D30*D51)</f>
        <v>0.12883668463458897</v>
      </c>
      <c r="E69">
        <f>E14+(9/0.017)*(E15*E50-E30*E51)</f>
        <v>-0.044103865913403054</v>
      </c>
      <c r="F69">
        <f>F14+(9/0.017)*(F15*F50-F30*F51)</f>
        <v>0.061826842892280076</v>
      </c>
    </row>
    <row r="70" spans="1:6" ht="12.75">
      <c r="A70" t="s">
        <v>73</v>
      </c>
      <c r="B70">
        <f>B15+(10/0.017)*(B16*B50-B31*B51)</f>
        <v>-0.23102126579234125</v>
      </c>
      <c r="C70">
        <f>C15+(10/0.017)*(C16*C50-C31*C51)</f>
        <v>0.08505723445802196</v>
      </c>
      <c r="D70">
        <f>D15+(10/0.017)*(D16*D50-D31*D51)</f>
        <v>0.011906919701215674</v>
      </c>
      <c r="E70">
        <f>E15+(10/0.017)*(E16*E50-E31*E51)</f>
        <v>0.18402701485387696</v>
      </c>
      <c r="F70">
        <f>F15+(10/0.017)*(F16*F50-F31*F51)</f>
        <v>-0.27104187839081684</v>
      </c>
    </row>
    <row r="71" spans="1:6" ht="12.75">
      <c r="A71" t="s">
        <v>74</v>
      </c>
      <c r="B71">
        <f>B16+(11/0.017)*(B17*B50-B32*B51)</f>
        <v>-0.023592084858534944</v>
      </c>
      <c r="C71">
        <f>C16+(11/0.017)*(C17*C50-C32*C51)</f>
        <v>-0.015557244779779121</v>
      </c>
      <c r="D71">
        <f>D16+(11/0.017)*(D17*D50-D32*D51)</f>
        <v>-0.016851682739676105</v>
      </c>
      <c r="E71">
        <f>E16+(11/0.017)*(E17*E50-E32*E51)</f>
        <v>-0.011838360444846197</v>
      </c>
      <c r="F71">
        <f>F16+(11/0.017)*(F17*F50-F32*F51)</f>
        <v>-0.05538197662017335</v>
      </c>
    </row>
    <row r="72" spans="1:6" ht="12.75">
      <c r="A72" t="s">
        <v>75</v>
      </c>
      <c r="B72">
        <f>B17+(12/0.017)*(B18*B50-B33*B51)</f>
        <v>-0.03434122097460224</v>
      </c>
      <c r="C72">
        <f>C17+(12/0.017)*(C18*C50-C33*C51)</f>
        <v>0.0028164730269391713</v>
      </c>
      <c r="D72">
        <f>D17+(12/0.017)*(D18*D50-D33*D51)</f>
        <v>-0.02254379447431918</v>
      </c>
      <c r="E72">
        <f>E17+(12/0.017)*(E18*E50-E33*E51)</f>
        <v>-0.02199737586879255</v>
      </c>
      <c r="F72">
        <f>F17+(12/0.017)*(F18*F50-F33*F51)</f>
        <v>-0.04471907467221322</v>
      </c>
    </row>
    <row r="73" spans="1:6" ht="12.75">
      <c r="A73" t="s">
        <v>76</v>
      </c>
      <c r="B73">
        <f>B18+(13/0.017)*(B19*B50-B34*B51)</f>
        <v>-0.006436724986681075</v>
      </c>
      <c r="C73">
        <f>C18+(13/0.017)*(C19*C50-C34*C51)</f>
        <v>-0.0022341608540876155</v>
      </c>
      <c r="D73">
        <f>D18+(13/0.017)*(D19*D50-D34*D51)</f>
        <v>0.013645504695319098</v>
      </c>
      <c r="E73">
        <f>E18+(13/0.017)*(E19*E50-E34*E51)</f>
        <v>0.029992998093240724</v>
      </c>
      <c r="F73">
        <f>F18+(13/0.017)*(F19*F50-F34*F51)</f>
        <v>-0.017550449765034008</v>
      </c>
    </row>
    <row r="74" spans="1:6" ht="12.75">
      <c r="A74" t="s">
        <v>77</v>
      </c>
      <c r="B74">
        <f>B19+(14/0.017)*(B20*B50-B35*B51)</f>
        <v>-0.20323709366851833</v>
      </c>
      <c r="C74">
        <f>C19+(14/0.017)*(C20*C50-C35*C51)</f>
        <v>-0.18805954730415622</v>
      </c>
      <c r="D74">
        <f>D19+(14/0.017)*(D20*D50-D35*D51)</f>
        <v>-0.1831247682509572</v>
      </c>
      <c r="E74">
        <f>E19+(14/0.017)*(E20*E50-E35*E51)</f>
        <v>-0.19634384985130415</v>
      </c>
      <c r="F74">
        <f>F19+(14/0.017)*(F20*F50-F35*F51)</f>
        <v>-0.1376227569901632</v>
      </c>
    </row>
    <row r="75" spans="1:6" ht="12.75">
      <c r="A75" t="s">
        <v>78</v>
      </c>
      <c r="B75" s="56">
        <f>B20</f>
        <v>-0.003074977</v>
      </c>
      <c r="C75" s="56">
        <f>C20</f>
        <v>-0.00609196</v>
      </c>
      <c r="D75" s="56">
        <f>D20</f>
        <v>-0.004299279</v>
      </c>
      <c r="E75" s="56">
        <f>E20</f>
        <v>0.005006995</v>
      </c>
      <c r="F75" s="56">
        <f>F20</f>
        <v>-0.005221393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168.03169827770412</v>
      </c>
      <c r="C82">
        <f>C22+(2/0.017)*(C8*C51+C23*C50)</f>
        <v>86.93603182605959</v>
      </c>
      <c r="D82">
        <f>D22+(2/0.017)*(D8*D51+D23*D50)</f>
        <v>-4.746739203727395</v>
      </c>
      <c r="E82">
        <f>E22+(2/0.017)*(E8*E51+E23*E50)</f>
        <v>-76.65008957375422</v>
      </c>
      <c r="F82">
        <f>F22+(2/0.017)*(F8*F51+F23*F50)</f>
        <v>-188.51629241246872</v>
      </c>
    </row>
    <row r="83" spans="1:6" ht="12.75">
      <c r="A83" t="s">
        <v>81</v>
      </c>
      <c r="B83">
        <f>B23+(3/0.017)*(B9*B51+B24*B50)</f>
        <v>-4.071633439102454</v>
      </c>
      <c r="C83">
        <f>C23+(3/0.017)*(C9*C51+C24*C50)</f>
        <v>-0.8252696231209855</v>
      </c>
      <c r="D83">
        <f>D23+(3/0.017)*(D9*D51+D24*D50)</f>
        <v>0.06762609520629323</v>
      </c>
      <c r="E83">
        <f>E23+(3/0.017)*(E9*E51+E24*E50)</f>
        <v>2.3026025732411983</v>
      </c>
      <c r="F83">
        <f>F23+(3/0.017)*(F9*F51+F24*F50)</f>
        <v>10.585839260191374</v>
      </c>
    </row>
    <row r="84" spans="1:6" ht="12.75">
      <c r="A84" t="s">
        <v>82</v>
      </c>
      <c r="B84">
        <f>B24+(4/0.017)*(B10*B51+B25*B50)</f>
        <v>0.8879774604651216</v>
      </c>
      <c r="C84">
        <f>C24+(4/0.017)*(C10*C51+C25*C50)</f>
        <v>0.9566050101122502</v>
      </c>
      <c r="D84">
        <f>D24+(4/0.017)*(D10*D51+D25*D50)</f>
        <v>2.214758806152985</v>
      </c>
      <c r="E84">
        <f>E24+(4/0.017)*(E10*E51+E25*E50)</f>
        <v>2.401488203499517</v>
      </c>
      <c r="F84">
        <f>F24+(4/0.017)*(F10*F51+F25*F50)</f>
        <v>1.362688631385158</v>
      </c>
    </row>
    <row r="85" spans="1:6" ht="12.75">
      <c r="A85" t="s">
        <v>83</v>
      </c>
      <c r="B85">
        <f>B25+(5/0.017)*(B11*B51+B26*B50)</f>
        <v>-1.1732144952334007</v>
      </c>
      <c r="C85">
        <f>C25+(5/0.017)*(C11*C51+C26*C50)</f>
        <v>-0.4343570472449045</v>
      </c>
      <c r="D85">
        <f>D25+(5/0.017)*(D11*D51+D26*D50)</f>
        <v>-0.020419930307842157</v>
      </c>
      <c r="E85">
        <f>E25+(5/0.017)*(E11*E51+E26*E50)</f>
        <v>0.12772637146770605</v>
      </c>
      <c r="F85">
        <f>F25+(5/0.017)*(F11*F51+F26*F50)</f>
        <v>-0.8791776983913393</v>
      </c>
    </row>
    <row r="86" spans="1:6" ht="12.75">
      <c r="A86" t="s">
        <v>84</v>
      </c>
      <c r="B86">
        <f>B26+(6/0.017)*(B12*B51+B27*B50)</f>
        <v>1.1005848540639354</v>
      </c>
      <c r="C86">
        <f>C26+(6/0.017)*(C12*C51+C27*C50)</f>
        <v>0.23502309709006797</v>
      </c>
      <c r="D86">
        <f>D26+(6/0.017)*(D12*D51+D27*D50)</f>
        <v>0.48985216876113136</v>
      </c>
      <c r="E86">
        <f>E26+(6/0.017)*(E12*E51+E27*E50)</f>
        <v>0.17192745777774013</v>
      </c>
      <c r="F86">
        <f>F26+(6/0.017)*(F12*F51+F27*F50)</f>
        <v>0.7119935470789315</v>
      </c>
    </row>
    <row r="87" spans="1:6" ht="12.75">
      <c r="A87" t="s">
        <v>85</v>
      </c>
      <c r="B87">
        <f>B27+(7/0.017)*(B13*B51+B28*B50)</f>
        <v>0.35820328953521346</v>
      </c>
      <c r="C87">
        <f>C27+(7/0.017)*(C13*C51+C28*C50)</f>
        <v>0.28383607037408004</v>
      </c>
      <c r="D87">
        <f>D27+(7/0.017)*(D13*D51+D28*D50)</f>
        <v>-0.2252569365314583</v>
      </c>
      <c r="E87">
        <f>E27+(7/0.017)*(E13*E51+E28*E50)</f>
        <v>0.3784317225095719</v>
      </c>
      <c r="F87">
        <f>F27+(7/0.017)*(F13*F51+F28*F50)</f>
        <v>0.7324021407677784</v>
      </c>
    </row>
    <row r="88" spans="1:6" ht="12.75">
      <c r="A88" t="s">
        <v>86</v>
      </c>
      <c r="B88">
        <f>B28+(8/0.017)*(B14*B51+B29*B50)</f>
        <v>-0.03385968565298406</v>
      </c>
      <c r="C88">
        <f>C28+(8/0.017)*(C14*C51+C29*C50)</f>
        <v>0.10503573464178138</v>
      </c>
      <c r="D88">
        <f>D28+(8/0.017)*(D14*D51+D29*D50)</f>
        <v>0.21157290634125034</v>
      </c>
      <c r="E88">
        <f>E28+(8/0.017)*(E14*E51+E29*E50)</f>
        <v>0.014890347854394479</v>
      </c>
      <c r="F88">
        <f>F28+(8/0.017)*(F14*F51+F29*F50)</f>
        <v>0.09852002811738172</v>
      </c>
    </row>
    <row r="89" spans="1:6" ht="12.75">
      <c r="A89" t="s">
        <v>87</v>
      </c>
      <c r="B89">
        <f>B29+(9/0.017)*(B15*B51+B30*B50)</f>
        <v>0.08173917880403118</v>
      </c>
      <c r="C89">
        <f>C29+(9/0.017)*(C15*C51+C30*C50)</f>
        <v>0.0424827213307575</v>
      </c>
      <c r="D89">
        <f>D29+(9/0.017)*(D15*D51+D30*D50)</f>
        <v>0.1987442679644488</v>
      </c>
      <c r="E89">
        <f>E29+(9/0.017)*(E15*E51+E30*E50)</f>
        <v>0.013103908406507707</v>
      </c>
      <c r="F89">
        <f>F29+(9/0.017)*(F15*F51+F30*F50)</f>
        <v>0.11886059059089156</v>
      </c>
    </row>
    <row r="90" spans="1:6" ht="12.75">
      <c r="A90" t="s">
        <v>88</v>
      </c>
      <c r="B90">
        <f>B30+(10/0.017)*(B16*B51+B31*B50)</f>
        <v>0.13713492997056648</v>
      </c>
      <c r="C90">
        <f>C30+(10/0.017)*(C16*C51+C31*C50)</f>
        <v>0.13287241422547053</v>
      </c>
      <c r="D90">
        <f>D30+(10/0.017)*(D16*D51+D31*D50)</f>
        <v>0.13878459817244476</v>
      </c>
      <c r="E90">
        <f>E30+(10/0.017)*(E16*E51+E31*E50)</f>
        <v>0.20921122080139717</v>
      </c>
      <c r="F90">
        <f>F30+(10/0.017)*(F16*F51+F31*F50)</f>
        <v>0.3255590118721285</v>
      </c>
    </row>
    <row r="91" spans="1:6" ht="12.75">
      <c r="A91" t="s">
        <v>89</v>
      </c>
      <c r="B91">
        <f>B31+(11/0.017)*(B17*B51+B32*B50)</f>
        <v>-0.02521547101784613</v>
      </c>
      <c r="C91">
        <f>C31+(11/0.017)*(C17*C51+C32*C50)</f>
        <v>0.07460945176048055</v>
      </c>
      <c r="D91">
        <f>D31+(11/0.017)*(D17*D51+D32*D50)</f>
        <v>0.020892645578708322</v>
      </c>
      <c r="E91">
        <f>E31+(11/0.017)*(E17*E51+E32*E50)</f>
        <v>-0.008350176599479994</v>
      </c>
      <c r="F91">
        <f>F31+(11/0.017)*(F17*F51+F32*F50)</f>
        <v>0.0327993030756077</v>
      </c>
    </row>
    <row r="92" spans="1:6" ht="12.75">
      <c r="A92" t="s">
        <v>90</v>
      </c>
      <c r="B92">
        <f>B32+(12/0.017)*(B18*B51+B33*B50)</f>
        <v>0.00391592714915277</v>
      </c>
      <c r="C92">
        <f>C32+(12/0.017)*(C18*C51+C33*C50)</f>
        <v>-0.004786711864608102</v>
      </c>
      <c r="D92">
        <f>D32+(12/0.017)*(D18*D51+D33*D50)</f>
        <v>0.010324456776349744</v>
      </c>
      <c r="E92">
        <f>E32+(12/0.017)*(E18*E51+E33*E50)</f>
        <v>-0.013144423510631274</v>
      </c>
      <c r="F92">
        <f>F32+(12/0.017)*(F18*F51+F33*F50)</f>
        <v>0.012836968685630503</v>
      </c>
    </row>
    <row r="93" spans="1:6" ht="12.75">
      <c r="A93" t="s">
        <v>91</v>
      </c>
      <c r="B93">
        <f>B33+(13/0.017)*(B19*B51+B34*B50)</f>
        <v>0.08803159599075425</v>
      </c>
      <c r="C93">
        <f>C33+(13/0.017)*(C19*C51+C34*C50)</f>
        <v>0.09845123375165532</v>
      </c>
      <c r="D93">
        <f>D33+(13/0.017)*(D19*D51+D34*D50)</f>
        <v>0.08820238285330287</v>
      </c>
      <c r="E93">
        <f>E33+(13/0.017)*(E19*E51+E34*E50)</f>
        <v>0.09226541808242245</v>
      </c>
      <c r="F93">
        <f>F33+(13/0.017)*(F19*F51+F34*F50)</f>
        <v>0.05831077994564622</v>
      </c>
    </row>
    <row r="94" spans="1:6" ht="12.75">
      <c r="A94" t="s">
        <v>92</v>
      </c>
      <c r="B94">
        <f>B34+(14/0.017)*(B20*B51+B35*B50)</f>
        <v>-0.021336339549890684</v>
      </c>
      <c r="C94">
        <f>C34+(14/0.017)*(C20*C51+C35*C50)</f>
        <v>0.004891096780532705</v>
      </c>
      <c r="D94">
        <f>D34+(14/0.017)*(D20*D51+D35*D50)</f>
        <v>0.01118266350422882</v>
      </c>
      <c r="E94">
        <f>E34+(14/0.017)*(E20*E51+E35*E50)</f>
        <v>0.02558417740916104</v>
      </c>
      <c r="F94">
        <f>F34+(14/0.017)*(F20*F51+F35*F50)</f>
        <v>-0.0009080569486361738</v>
      </c>
    </row>
    <row r="95" spans="1:6" ht="12.75">
      <c r="A95" t="s">
        <v>93</v>
      </c>
      <c r="B95" s="56">
        <f>B35</f>
        <v>-0.004356354</v>
      </c>
      <c r="C95" s="56">
        <f>C35</f>
        <v>-0.002014972</v>
      </c>
      <c r="D95" s="56">
        <f>D35</f>
        <v>0.002925321</v>
      </c>
      <c r="E95" s="56">
        <f>E35</f>
        <v>-0.002825625</v>
      </c>
      <c r="F95" s="56">
        <f>F35</f>
        <v>0.003815577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7.554320533445877</v>
      </c>
      <c r="C103">
        <f>C63*10000/C62</f>
        <v>0.5917793247181815</v>
      </c>
      <c r="D103">
        <f>D63*10000/D62</f>
        <v>1.9527041157263492</v>
      </c>
      <c r="E103">
        <f>E63*10000/E62</f>
        <v>4.044438257830839</v>
      </c>
      <c r="F103">
        <f>F63*10000/F62</f>
        <v>0.25509440893343616</v>
      </c>
      <c r="G103">
        <f>AVERAGE(C103:E103)</f>
        <v>2.1963072327584565</v>
      </c>
      <c r="H103">
        <f>STDEV(C103:E103)</f>
        <v>1.7391722991329752</v>
      </c>
      <c r="I103">
        <f>(B103*B4+C103*C4+D103*D4+E103*E4+F103*F4)/SUM(B4:F4)</f>
        <v>2.7120196895390754</v>
      </c>
      <c r="K103">
        <f>(LN(H103)+LN(H123))/2-LN(K114*K115^3)</f>
        <v>-3.363350157383892</v>
      </c>
    </row>
    <row r="104" spans="1:11" ht="12.75">
      <c r="A104" t="s">
        <v>67</v>
      </c>
      <c r="B104">
        <f>B64*10000/B62</f>
        <v>-1.324296500876447</v>
      </c>
      <c r="C104">
        <f>C64*10000/C62</f>
        <v>-0.5061342395729724</v>
      </c>
      <c r="D104">
        <f>D64*10000/D62</f>
        <v>-0.39673435870433565</v>
      </c>
      <c r="E104">
        <f>E64*10000/E62</f>
        <v>-0.5699207031156905</v>
      </c>
      <c r="F104">
        <f>F64*10000/F62</f>
        <v>-1.1338896135629768</v>
      </c>
      <c r="G104">
        <f>AVERAGE(C104:E104)</f>
        <v>-0.49092976713099956</v>
      </c>
      <c r="H104">
        <f>STDEV(C104:E104)</f>
        <v>0.08758858064451777</v>
      </c>
      <c r="I104">
        <f>(B104*B4+C104*C4+D104*D4+E104*E4+F104*F4)/SUM(B4:F4)</f>
        <v>-0.6971765844245664</v>
      </c>
      <c r="K104">
        <f>(LN(H104)+LN(H124))/2-LN(K114*K115^4)</f>
        <v>-4.625271956116702</v>
      </c>
    </row>
    <row r="105" spans="1:11" ht="12.75">
      <c r="A105" t="s">
        <v>68</v>
      </c>
      <c r="B105">
        <f>B65*10000/B62</f>
        <v>-1.0984268518490532</v>
      </c>
      <c r="C105">
        <f>C65*10000/C62</f>
        <v>0.6652486511614496</v>
      </c>
      <c r="D105">
        <f>D65*10000/D62</f>
        <v>0.2680844069270025</v>
      </c>
      <c r="E105">
        <f>E65*10000/E62</f>
        <v>-1.164518621453746</v>
      </c>
      <c r="F105">
        <f>F65*10000/F62</f>
        <v>-0.9805421273728594</v>
      </c>
      <c r="G105">
        <f>AVERAGE(C105:E105)</f>
        <v>-0.07706185445509794</v>
      </c>
      <c r="H105">
        <f>STDEV(C105:E105)</f>
        <v>0.9624741681172247</v>
      </c>
      <c r="I105">
        <f>(B105*B4+C105*C4+D105*D4+E105*E4+F105*F4)/SUM(B4:F4)</f>
        <v>-0.34538270398260945</v>
      </c>
      <c r="K105">
        <f>(LN(H105)+LN(H125))/2-LN(K114*K115^5)</f>
        <v>-3.3317009811000267</v>
      </c>
    </row>
    <row r="106" spans="1:11" ht="12.75">
      <c r="A106" t="s">
        <v>69</v>
      </c>
      <c r="B106">
        <f>B66*10000/B62</f>
        <v>3.5778732480319513</v>
      </c>
      <c r="C106">
        <f>C66*10000/C62</f>
        <v>3.9875746841116357</v>
      </c>
      <c r="D106">
        <f>D66*10000/D62</f>
        <v>3.8269222254626203</v>
      </c>
      <c r="E106">
        <f>E66*10000/E62</f>
        <v>4.204833237454161</v>
      </c>
      <c r="F106">
        <f>F66*10000/F62</f>
        <v>15.358011427528634</v>
      </c>
      <c r="G106">
        <f>AVERAGE(C106:E106)</f>
        <v>4.006443382342805</v>
      </c>
      <c r="H106">
        <f>STDEV(C106:E106)</f>
        <v>0.18966076050630032</v>
      </c>
      <c r="I106">
        <f>(B106*B4+C106*C4+D106*D4+E106*E4+F106*F4)/SUM(B4:F4)</f>
        <v>5.45894905768063</v>
      </c>
      <c r="K106">
        <f>(LN(H106)+LN(H126))/2-LN(K114*K115^6)</f>
        <v>-3.8268089068053768</v>
      </c>
    </row>
    <row r="107" spans="1:11" ht="12.75">
      <c r="A107" t="s">
        <v>70</v>
      </c>
      <c r="B107">
        <f>B67*10000/B62</f>
        <v>-0.11475745883306526</v>
      </c>
      <c r="C107">
        <f>C67*10000/C62</f>
        <v>0.048770169761787996</v>
      </c>
      <c r="D107">
        <f>D67*10000/D62</f>
        <v>0.11642958387627149</v>
      </c>
      <c r="E107">
        <f>E67*10000/E62</f>
        <v>0.020252293883234247</v>
      </c>
      <c r="F107">
        <f>F67*10000/F62</f>
        <v>-0.15180486354006517</v>
      </c>
      <c r="G107">
        <f>AVERAGE(C107:E107)</f>
        <v>0.06181734917376458</v>
      </c>
      <c r="H107">
        <f>STDEV(C107:E107)</f>
        <v>0.04939827371029704</v>
      </c>
      <c r="I107">
        <f>(B107*B4+C107*C4+D107*D4+E107*E4+F107*F4)/SUM(B4:F4)</f>
        <v>0.007787370652290552</v>
      </c>
      <c r="K107">
        <f>(LN(H107)+LN(H127))/2-LN(K114*K115^7)</f>
        <v>-3.57965030679756</v>
      </c>
    </row>
    <row r="108" spans="1:9" ht="12.75">
      <c r="A108" t="s">
        <v>71</v>
      </c>
      <c r="B108">
        <f>B68*10000/B62</f>
        <v>-0.07067506265754969</v>
      </c>
      <c r="C108">
        <f>C68*10000/C62</f>
        <v>-0.13862753085942503</v>
      </c>
      <c r="D108">
        <f>D68*10000/D62</f>
        <v>-0.0013845461320703704</v>
      </c>
      <c r="E108">
        <f>E68*10000/E62</f>
        <v>-0.19841127539741005</v>
      </c>
      <c r="F108">
        <f>F68*10000/F62</f>
        <v>-0.220894702646092</v>
      </c>
      <c r="G108">
        <f>AVERAGE(C108:E108)</f>
        <v>-0.11280778412963514</v>
      </c>
      <c r="H108">
        <f>STDEV(C108:E108)</f>
        <v>0.10101919373140054</v>
      </c>
      <c r="I108">
        <f>(B108*B4+C108*C4+D108*D4+E108*E4+F108*F4)/SUM(B4:F4)</f>
        <v>-0.12115595448771578</v>
      </c>
    </row>
    <row r="109" spans="1:9" ht="12.75">
      <c r="A109" t="s">
        <v>72</v>
      </c>
      <c r="B109">
        <f>B69*10000/B62</f>
        <v>-0.02422657158924781</v>
      </c>
      <c r="C109">
        <f>C69*10000/C62</f>
        <v>0.08467916665334227</v>
      </c>
      <c r="D109">
        <f>D69*10000/D62</f>
        <v>0.12883675119546925</v>
      </c>
      <c r="E109">
        <f>E69*10000/E62</f>
        <v>-0.04410419573222867</v>
      </c>
      <c r="F109">
        <f>F69*10000/F62</f>
        <v>0.061828557173022394</v>
      </c>
      <c r="G109">
        <f>AVERAGE(C109:E109)</f>
        <v>0.056470574038860945</v>
      </c>
      <c r="H109">
        <f>STDEV(C109:E109)</f>
        <v>0.08985508502043463</v>
      </c>
      <c r="I109">
        <f>(B109*B4+C109*C4+D109*D4+E109*E4+F109*F4)/SUM(B4:F4)</f>
        <v>0.04550406649099936</v>
      </c>
    </row>
    <row r="110" spans="1:11" ht="12.75">
      <c r="A110" t="s">
        <v>73</v>
      </c>
      <c r="B110">
        <f>B70*10000/B62</f>
        <v>-0.23101261573031875</v>
      </c>
      <c r="C110">
        <f>C70*10000/C62</f>
        <v>0.08505752149251838</v>
      </c>
      <c r="D110">
        <f>D70*10000/D62</f>
        <v>0.01190692585268611</v>
      </c>
      <c r="E110">
        <f>E70*10000/E62</f>
        <v>0.1840283910501052</v>
      </c>
      <c r="F110">
        <f>F70*10000/F62</f>
        <v>-0.2710493936034777</v>
      </c>
      <c r="G110">
        <f>AVERAGE(C110:E110)</f>
        <v>0.09366427946510324</v>
      </c>
      <c r="H110">
        <f>STDEV(C110:E110)</f>
        <v>0.08638290865400156</v>
      </c>
      <c r="I110">
        <f>(B110*B4+C110*C4+D110*D4+E110*E4+F110*F4)/SUM(B4:F4)</f>
        <v>-0.0019036419717048387</v>
      </c>
      <c r="K110">
        <f>EXP(AVERAGE(K103:K107))</f>
        <v>0.023627205354019888</v>
      </c>
    </row>
    <row r="111" spans="1:9" ht="12.75">
      <c r="A111" t="s">
        <v>74</v>
      </c>
      <c r="B111">
        <f>B71*10000/B62</f>
        <v>-0.02359120150696743</v>
      </c>
      <c r="C111">
        <f>C71*10000/C62</f>
        <v>-0.015557297279321923</v>
      </c>
      <c r="D111">
        <f>D71*10000/D62</f>
        <v>-0.01685169144575885</v>
      </c>
      <c r="E111">
        <f>E71*10000/E62</f>
        <v>-0.011838448974821027</v>
      </c>
      <c r="F111">
        <f>F71*10000/F62</f>
        <v>-0.05538351220328822</v>
      </c>
      <c r="G111">
        <f>AVERAGE(C111:E111)</f>
        <v>-0.014749145899967267</v>
      </c>
      <c r="H111">
        <f>STDEV(C111:E111)</f>
        <v>0.002602495246310387</v>
      </c>
      <c r="I111">
        <f>(B111*B4+C111*C4+D111*D4+E111*E4+F111*F4)/SUM(B4:F4)</f>
        <v>-0.021447688355911997</v>
      </c>
    </row>
    <row r="112" spans="1:9" ht="12.75">
      <c r="A112" t="s">
        <v>75</v>
      </c>
      <c r="B112">
        <f>B72*10000/B62</f>
        <v>-0.034339935146259375</v>
      </c>
      <c r="C112">
        <f>C72*10000/C62</f>
        <v>0.002816482531420737</v>
      </c>
      <c r="D112">
        <f>D72*10000/D62</f>
        <v>-0.022543806121116897</v>
      </c>
      <c r="E112">
        <f>E72*10000/E62</f>
        <v>-0.021997540370214945</v>
      </c>
      <c r="F112">
        <f>F72*10000/F62</f>
        <v>-0.04472031460368858</v>
      </c>
      <c r="G112">
        <f>AVERAGE(C112:E112)</f>
        <v>-0.013908287986637036</v>
      </c>
      <c r="H112">
        <f>STDEV(C112:E112)</f>
        <v>0.014486651208230386</v>
      </c>
      <c r="I112">
        <f>(B112*B4+C112*C4+D112*D4+E112*E4+F112*F4)/SUM(B4:F4)</f>
        <v>-0.02097255973711981</v>
      </c>
    </row>
    <row r="113" spans="1:9" ht="12.75">
      <c r="A113" t="s">
        <v>76</v>
      </c>
      <c r="B113">
        <f>B73*10000/B62</f>
        <v>-0.006436483978260635</v>
      </c>
      <c r="C113">
        <f>C73*10000/C62</f>
        <v>-0.0022341683934961063</v>
      </c>
      <c r="D113">
        <f>D73*10000/D62</f>
        <v>0.013645511744994482</v>
      </c>
      <c r="E113">
        <f>E73*10000/E62</f>
        <v>0.02999322238776011</v>
      </c>
      <c r="F113">
        <f>F73*10000/F62</f>
        <v>-0.017550936388588498</v>
      </c>
      <c r="G113">
        <f>AVERAGE(C113:E113)</f>
        <v>0.013801521913086161</v>
      </c>
      <c r="H113">
        <f>STDEV(C113:E113)</f>
        <v>0.01611426180503968</v>
      </c>
      <c r="I113">
        <f>(B113*B4+C113*C4+D113*D4+E113*E4+F113*F4)/SUM(B4:F4)</f>
        <v>0.006695703166564056</v>
      </c>
    </row>
    <row r="114" spans="1:11" ht="12.75">
      <c r="A114" t="s">
        <v>77</v>
      </c>
      <c r="B114">
        <f>B74*10000/B62</f>
        <v>-0.2032294839211668</v>
      </c>
      <c r="C114">
        <f>C74*10000/C62</f>
        <v>-0.18806018193068508</v>
      </c>
      <c r="D114">
        <f>D74*10000/D62</f>
        <v>-0.1831248628586833</v>
      </c>
      <c r="E114">
        <f>E74*10000/E62</f>
        <v>-0.1963453181556497</v>
      </c>
      <c r="F114">
        <f>F74*10000/F62</f>
        <v>-0.13762657287386312</v>
      </c>
      <c r="G114">
        <f>AVERAGE(C114:E114)</f>
        <v>-0.18917678764833937</v>
      </c>
      <c r="H114">
        <f>STDEV(C114:E114)</f>
        <v>0.006680584990199766</v>
      </c>
      <c r="I114">
        <f>(B114*B4+C114*C4+D114*D4+E114*E4+F114*F4)/SUM(B4:F4)</f>
        <v>-0.18433192544207413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-0.0030748618645310786</v>
      </c>
      <c r="C115">
        <f>C75*10000/C62</f>
        <v>-0.0060919805579535006</v>
      </c>
      <c r="D115">
        <f>D75*10000/D62</f>
        <v>-0.004299281221135972</v>
      </c>
      <c r="E115">
        <f>E75*10000/E62</f>
        <v>0.005007032443457089</v>
      </c>
      <c r="F115">
        <f>F75*10000/F62</f>
        <v>-0.0052215377742283004</v>
      </c>
      <c r="G115">
        <f>AVERAGE(C115:E115)</f>
        <v>-0.001794743111877461</v>
      </c>
      <c r="H115">
        <f>STDEV(C115:E115)</f>
        <v>0.00595831819869638</v>
      </c>
      <c r="I115">
        <f>(B115*B4+C115*C4+D115*D4+E115*E4+F115*F4)/SUM(B4:F4)</f>
        <v>-0.0024359079850829546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168.02540671572663</v>
      </c>
      <c r="C122">
        <f>C82*10000/C62</f>
        <v>86.93632520075342</v>
      </c>
      <c r="D122">
        <f>D82*10000/D62</f>
        <v>-4.746741656034676</v>
      </c>
      <c r="E122">
        <f>E82*10000/E62</f>
        <v>-76.65066278070566</v>
      </c>
      <c r="F122">
        <f>F82*10000/F62</f>
        <v>-188.52151942770314</v>
      </c>
      <c r="G122">
        <f>AVERAGE(C122:E122)</f>
        <v>1.846306921337695</v>
      </c>
      <c r="H122">
        <f>STDEV(C122:E122)</f>
        <v>81.9925415898861</v>
      </c>
      <c r="I122">
        <f>(B122*B4+C122*C4+D122*D4+E122*E4+F122*F4)/SUM(B4:F4)</f>
        <v>0.4589366783339224</v>
      </c>
    </row>
    <row r="123" spans="1:9" ht="12.75">
      <c r="A123" t="s">
        <v>81</v>
      </c>
      <c r="B123">
        <f>B83*10000/B62</f>
        <v>-4.0714809861165335</v>
      </c>
      <c r="C123">
        <f>C83*10000/C62</f>
        <v>-0.8252724080792809</v>
      </c>
      <c r="D123">
        <f>D83*10000/D62</f>
        <v>0.06762613014395434</v>
      </c>
      <c r="E123">
        <f>E83*10000/E62</f>
        <v>2.3026197926314005</v>
      </c>
      <c r="F123">
        <f>F83*10000/F62</f>
        <v>10.586132775103927</v>
      </c>
      <c r="G123">
        <f>AVERAGE(C123:E123)</f>
        <v>0.514991171565358</v>
      </c>
      <c r="H123">
        <f>STDEV(C123:E123)</f>
        <v>1.6112197289727923</v>
      </c>
      <c r="I123">
        <f>(B123*B4+C123*C4+D123*D4+E123*E4+F123*F4)/SUM(B4:F4)</f>
        <v>1.1959196015285158</v>
      </c>
    </row>
    <row r="124" spans="1:9" ht="12.75">
      <c r="A124" t="s">
        <v>82</v>
      </c>
      <c r="B124">
        <f>B84*10000/B62</f>
        <v>0.8879442121834915</v>
      </c>
      <c r="C124">
        <f>C84*10000/C62</f>
        <v>0.9566082382754877</v>
      </c>
      <c r="D124">
        <f>D84*10000/D62</f>
        <v>2.21475995036355</v>
      </c>
      <c r="E124">
        <f>E84*10000/E62</f>
        <v>2.401506162379144</v>
      </c>
      <c r="F124">
        <f>F84*10000/F62</f>
        <v>1.362726414826286</v>
      </c>
      <c r="G124">
        <f>AVERAGE(C124:E124)</f>
        <v>1.8576247836727273</v>
      </c>
      <c r="H124">
        <f>STDEV(C124:E124)</f>
        <v>0.7858699944871446</v>
      </c>
      <c r="I124">
        <f>(B124*B4+C124*C4+D124*D4+E124*E4+F124*F4)/SUM(B4:F4)</f>
        <v>1.6514911522203974</v>
      </c>
    </row>
    <row r="125" spans="1:9" ht="12.75">
      <c r="A125" t="s">
        <v>83</v>
      </c>
      <c r="B125">
        <f>B85*10000/B62</f>
        <v>-1.1731705669044883</v>
      </c>
      <c r="C125">
        <f>C85*10000/C62</f>
        <v>-0.43435851302799894</v>
      </c>
      <c r="D125">
        <f>D85*10000/D62</f>
        <v>-0.020419940857388196</v>
      </c>
      <c r="E125">
        <f>E85*10000/E62</f>
        <v>0.12772732663480912</v>
      </c>
      <c r="F125">
        <f>F85*10000/F62</f>
        <v>-0.879202075463286</v>
      </c>
      <c r="G125">
        <f>AVERAGE(C125:E125)</f>
        <v>-0.10901704241685933</v>
      </c>
      <c r="H125">
        <f>STDEV(C125:E125)</f>
        <v>0.2913283501324844</v>
      </c>
      <c r="I125">
        <f>(B125*B4+C125*C4+D125*D4+E125*E4+F125*F4)/SUM(B4:F4)</f>
        <v>-0.3655537559395214</v>
      </c>
    </row>
    <row r="126" spans="1:9" ht="12.75">
      <c r="A126" t="s">
        <v>84</v>
      </c>
      <c r="B126">
        <f>B86*10000/B62</f>
        <v>1.1005436451855404</v>
      </c>
      <c r="C126">
        <f>C86*10000/C62</f>
        <v>0.23502389019998685</v>
      </c>
      <c r="D126">
        <f>D86*10000/D62</f>
        <v>0.489852421833396</v>
      </c>
      <c r="E126">
        <f>E86*10000/E62</f>
        <v>0.17192874349070522</v>
      </c>
      <c r="F126">
        <f>F86*10000/F62</f>
        <v>0.7120132886146352</v>
      </c>
      <c r="G126">
        <f>AVERAGE(C126:E126)</f>
        <v>0.29893501850802934</v>
      </c>
      <c r="H126">
        <f>STDEV(C126:E126)</f>
        <v>0.16832213328597634</v>
      </c>
      <c r="I126">
        <f>(B126*B4+C126*C4+D126*D4+E126*E4+F126*F4)/SUM(B4:F4)</f>
        <v>0.4698784719347494</v>
      </c>
    </row>
    <row r="127" spans="1:9" ht="12.75">
      <c r="A127" t="s">
        <v>85</v>
      </c>
      <c r="B127">
        <f>B87*10000/B62</f>
        <v>0.35818987743368885</v>
      </c>
      <c r="C127">
        <f>C87*10000/C62</f>
        <v>0.2838370282084612</v>
      </c>
      <c r="D127">
        <f>D87*10000/D62</f>
        <v>-0.22525705290592124</v>
      </c>
      <c r="E127">
        <f>E87*10000/E62</f>
        <v>0.3784345525087956</v>
      </c>
      <c r="F127">
        <f>F87*10000/F62</f>
        <v>0.7324224481751571</v>
      </c>
      <c r="G127">
        <f>AVERAGE(C127:E127)</f>
        <v>0.14567150927044517</v>
      </c>
      <c r="H127">
        <f>STDEV(C127:E127)</f>
        <v>0.32469704584367254</v>
      </c>
      <c r="I127">
        <f>(B127*B4+C127*C4+D127*D4+E127*E4+F127*F4)/SUM(B4:F4)</f>
        <v>0.25472052597886247</v>
      </c>
    </row>
    <row r="128" spans="1:9" ht="12.75">
      <c r="A128" t="s">
        <v>86</v>
      </c>
      <c r="B128">
        <f>B88*10000/B62</f>
        <v>-0.03385841785462811</v>
      </c>
      <c r="C128">
        <f>C88*10000/C62</f>
        <v>0.10503608909580746</v>
      </c>
      <c r="D128">
        <f>D88*10000/D62</f>
        <v>0.21157301564613445</v>
      </c>
      <c r="E128">
        <f>E88*10000/E62</f>
        <v>0.014890459207831209</v>
      </c>
      <c r="F128">
        <f>F88*10000/F62</f>
        <v>0.09852275979474115</v>
      </c>
      <c r="G128">
        <f>AVERAGE(C128:E128)</f>
        <v>0.11049985464992439</v>
      </c>
      <c r="H128">
        <f>STDEV(C128:E128)</f>
        <v>0.09845504838401814</v>
      </c>
      <c r="I128">
        <f>(B128*B4+C128*C4+D128*D4+E128*E4+F128*F4)/SUM(B4:F4)</f>
        <v>0.0880180045808478</v>
      </c>
    </row>
    <row r="129" spans="1:9" ht="12.75">
      <c r="A129" t="s">
        <v>87</v>
      </c>
      <c r="B129">
        <f>B89*10000/B62</f>
        <v>0.08173611826774722</v>
      </c>
      <c r="C129">
        <f>C89*10000/C62</f>
        <v>0.042482864693125226</v>
      </c>
      <c r="D129">
        <f>D89*10000/D62</f>
        <v>0.19874437064167508</v>
      </c>
      <c r="E129">
        <f>E89*10000/E62</f>
        <v>0.01310400640054048</v>
      </c>
      <c r="F129">
        <f>F89*10000/F62</f>
        <v>0.11886388625361569</v>
      </c>
      <c r="G129">
        <f>AVERAGE(C129:E129)</f>
        <v>0.08477708057844692</v>
      </c>
      <c r="H129">
        <f>STDEV(C129:E129)</f>
        <v>0.09978570404577466</v>
      </c>
      <c r="I129">
        <f>(B129*B4+C129*C4+D129*D4+E129*E4+F129*F4)/SUM(B4:F4)</f>
        <v>0.08886861219636723</v>
      </c>
    </row>
    <row r="130" spans="1:9" ht="12.75">
      <c r="A130" t="s">
        <v>88</v>
      </c>
      <c r="B130">
        <f>B90*10000/B62</f>
        <v>0.13712979526729305</v>
      </c>
      <c r="C130">
        <f>C90*10000/C62</f>
        <v>0.13287286261727105</v>
      </c>
      <c r="D130">
        <f>D90*10000/D62</f>
        <v>0.13878466987271434</v>
      </c>
      <c r="E130">
        <f>E90*10000/E62</f>
        <v>0.20921278533089413</v>
      </c>
      <c r="F130">
        <f>F90*10000/F62</f>
        <v>0.32556803868828843</v>
      </c>
      <c r="G130">
        <f>AVERAGE(C130:E130)</f>
        <v>0.16029010594029316</v>
      </c>
      <c r="H130">
        <f>STDEV(C130:E130)</f>
        <v>0.04247127011666858</v>
      </c>
      <c r="I130">
        <f>(B130*B4+C130*C4+D130*D4+E130*E4+F130*F4)/SUM(B4:F4)</f>
        <v>0.17899993047253845</v>
      </c>
    </row>
    <row r="131" spans="1:9" ht="12.75">
      <c r="A131" t="s">
        <v>89</v>
      </c>
      <c r="B131">
        <f>B91*10000/B62</f>
        <v>-0.025214526882303096</v>
      </c>
      <c r="C131">
        <f>C91*10000/C62</f>
        <v>0.07460970353784611</v>
      </c>
      <c r="D131">
        <f>D91*10000/D62</f>
        <v>0.020892656372473194</v>
      </c>
      <c r="E131">
        <f>E91*10000/E62</f>
        <v>-0.008350239044015927</v>
      </c>
      <c r="F131">
        <f>F91*10000/F62</f>
        <v>0.032800212506058836</v>
      </c>
      <c r="G131">
        <f>AVERAGE(C131:E131)</f>
        <v>0.02905070695543446</v>
      </c>
      <c r="H131">
        <f>STDEV(C131:E131)</f>
        <v>0.04207734972977835</v>
      </c>
      <c r="I131">
        <f>(B131*B4+C131*C4+D131*D4+E131*E4+F131*F4)/SUM(B4:F4)</f>
        <v>0.021703264915520135</v>
      </c>
    </row>
    <row r="132" spans="1:9" ht="12.75">
      <c r="A132" t="s">
        <v>90</v>
      </c>
      <c r="B132">
        <f>B92*10000/B62</f>
        <v>0.00391578052623215</v>
      </c>
      <c r="C132">
        <f>C92*10000/C62</f>
        <v>-0.004786728017865827</v>
      </c>
      <c r="D132">
        <f>D92*10000/D62</f>
        <v>0.010324462110272556</v>
      </c>
      <c r="E132">
        <f>E92*10000/E62</f>
        <v>-0.013144521807645287</v>
      </c>
      <c r="F132">
        <f>F92*10000/F62</f>
        <v>0.012837324617895165</v>
      </c>
      <c r="G132">
        <f>AVERAGE(C132:E132)</f>
        <v>-0.0025355959050795194</v>
      </c>
      <c r="H132">
        <f>STDEV(C132:E132)</f>
        <v>0.011895335151931825</v>
      </c>
      <c r="I132">
        <f>(B132*B4+C132*C4+D132*D4+E132*E4+F132*F4)/SUM(B4:F4)</f>
        <v>0.00044559781683587357</v>
      </c>
    </row>
    <row r="133" spans="1:9" ht="12.75">
      <c r="A133" t="s">
        <v>91</v>
      </c>
      <c r="B133">
        <f>B93*10000/B62</f>
        <v>0.0880282998493248</v>
      </c>
      <c r="C133">
        <f>C93*10000/C62</f>
        <v>0.09845156598559736</v>
      </c>
      <c r="D133">
        <f>D93*10000/D62</f>
        <v>0.08820242842128888</v>
      </c>
      <c r="E133">
        <f>E93*10000/E62</f>
        <v>0.09226610806438224</v>
      </c>
      <c r="F133">
        <f>F93*10000/F62</f>
        <v>0.05831239673606368</v>
      </c>
      <c r="G133">
        <f>AVERAGE(C133:E133)</f>
        <v>0.09297336749042283</v>
      </c>
      <c r="H133">
        <f>STDEV(C133:E133)</f>
        <v>0.005161043220592314</v>
      </c>
      <c r="I133">
        <f>(B133*B4+C133*C4+D133*D4+E133*E4+F133*F4)/SUM(B4:F4)</f>
        <v>0.08763470789447388</v>
      </c>
    </row>
    <row r="134" spans="1:9" ht="12.75">
      <c r="A134" t="s">
        <v>92</v>
      </c>
      <c r="B134">
        <f>B94*10000/B62</f>
        <v>-0.021335540659538285</v>
      </c>
      <c r="C134">
        <f>C94*10000/C62</f>
        <v>0.004891113286048201</v>
      </c>
      <c r="D134">
        <f>D94*10000/D62</f>
        <v>0.011182669281526867</v>
      </c>
      <c r="E134">
        <f>E94*10000/E62</f>
        <v>0.025584368733508077</v>
      </c>
      <c r="F134">
        <f>F94*10000/F62</f>
        <v>-0.0009080821264467679</v>
      </c>
      <c r="G134">
        <f>AVERAGE(C134:E134)</f>
        <v>0.013886050433694383</v>
      </c>
      <c r="H134">
        <f>STDEV(C134:E134)</f>
        <v>0.010608200011966114</v>
      </c>
      <c r="I134">
        <f>(B134*B4+C134*C4+D134*D4+E134*E4+F134*F4)/SUM(B4:F4)</f>
        <v>0.006823166296229016</v>
      </c>
    </row>
    <row r="135" spans="1:9" ht="12.75">
      <c r="A135" t="s">
        <v>93</v>
      </c>
      <c r="B135">
        <f>B95*10000/B62</f>
        <v>-0.0043561908863049776</v>
      </c>
      <c r="C135">
        <f>C95*10000/C62</f>
        <v>-0.0020149787997328743</v>
      </c>
      <c r="D135">
        <f>D95*10000/D62</f>
        <v>0.002925322511308222</v>
      </c>
      <c r="E135">
        <f>E95*10000/E62</f>
        <v>-0.0028256461306718776</v>
      </c>
      <c r="F135">
        <f>F95*10000/F62</f>
        <v>0.003815682794989133</v>
      </c>
      <c r="G135">
        <f>AVERAGE(C135:E135)</f>
        <v>-0.0006384341396988433</v>
      </c>
      <c r="H135">
        <f>STDEV(C135:E135)</f>
        <v>0.0031128068493018906</v>
      </c>
      <c r="I135">
        <f>(B135*B4+C135*C4+D135*D4+E135*E4+F135*F4)/SUM(B4:F4)</f>
        <v>-0.0005820757681334619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ACCEL</dc:creator>
  <cp:keywords/>
  <dc:description/>
  <cp:lastModifiedBy>hagen</cp:lastModifiedBy>
  <cp:lastPrinted>2004-02-26T09:51:17Z</cp:lastPrinted>
  <dcterms:created xsi:type="dcterms:W3CDTF">2004-02-26T09:51:17Z</dcterms:created>
  <dcterms:modified xsi:type="dcterms:W3CDTF">2004-02-26T17:43:51Z</dcterms:modified>
  <cp:category/>
  <cp:version/>
  <cp:contentType/>
  <cp:contentStatus/>
</cp:coreProperties>
</file>