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<sst xmlns="http://schemas.openxmlformats.org/spreadsheetml/2006/main" count="202" uniqueCount="97">
  <si>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Mon 01/03/2004       08:16:37</t>
  </si>
  <si>
    <t>LISSNER</t>
  </si>
  <si>
    <t>HCMQAP195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</si>
  <si>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</si>
  <si>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</si>
  <si>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</si>
  <si>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</si>
  <si>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</si>
  <si>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</si>
  <si>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</si>
  <si>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</si>
  <si>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</si>
  <si>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</si>
  <si>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</si>
  <si>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</si>
  <si>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</si>
  <si>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</si>
  <si>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</si>
  <si>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</si>
  <si>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</si>
  <si>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</si>
  <si>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</si>
  <si>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</si>
  <si>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</si>
  <si>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</si>
  <si>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</si>
  <si>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</si>
  <si>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b14!</t>
  </si>
  <si>
    <t>b15</t>
  </si>
  <si>
    <t>a1</t>
  </si>
  <si>
    <t>a2</t>
  </si>
  <si>
    <t>a3</t>
  </si>
  <si>
    <t>a4*</t>
  </si>
  <si>
    <t>a5</t>
  </si>
  <si>
    <t>a6</t>
  </si>
  <si>
    <t>a7</t>
  </si>
  <si>
    <t>a8!</t>
  </si>
  <si>
    <t>a9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</si>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</sst>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4293832"/>
        <c:axId val="63100169"/>
      </c:lineChart>
      <c:catAx>
        <c:axId val="442938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3100169"/>
        <c:crosses val="autoZero"/>
        <c:auto val="1"/>
        <c:lblOffset val="100"/>
        <c:noMultiLvlLbl val="0"/>
      </c:catAx>
      <c:valAx>
        <c:axId val="63100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42938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45</xdr:row>
      <xdr:rowOff>0</xdr:rowOff>
    </xdr:from>
    <xdr:to>
      <xdr:col>6</xdr:col>
      <xdr:colOff>447675</xdr:colOff>
      <xdr:row>62</xdr:row>
      <xdr:rowOff>95250</xdr:rowOff>
    </xdr:to>
    <xdr:graphicFrame>
      <xdr:nvGraphicFramePr>
        <xdr:cNvPr id="1" name="Chart 1"/>
        <xdr:cNvGraphicFramePr/>
      </xdr:nvGraphicFramePr>
      <xdr:xfrm>
        <a:off x="323850" y="6953250"/>
        <a:ext cx="51911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34">
      <selection activeCell="D42" sqref="D42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-0.002255</v>
      </c>
      <c r="C4" s="13">
        <v>-0.003761</v>
      </c>
      <c r="D4" s="13">
        <v>-0.003755</v>
      </c>
      <c r="E4" s="13">
        <v>-0.003755</v>
      </c>
      <c r="F4" s="24">
        <v>-0.002085</v>
      </c>
      <c r="G4" s="34">
        <v>-0.011706</v>
      </c>
    </row>
    <row r="5" spans="1:7" ht="12.75" thickBot="1">
      <c r="A5" s="44" t="s">
        <v>13</v>
      </c>
      <c r="B5" s="45">
        <v>8.897112</v>
      </c>
      <c r="C5" s="46">
        <v>3.584273</v>
      </c>
      <c r="D5" s="46">
        <v>-1.66988</v>
      </c>
      <c r="E5" s="46">
        <v>-3.824243</v>
      </c>
      <c r="F5" s="47">
        <v>-6.141039</v>
      </c>
      <c r="G5" s="48">
        <v>1.061853</v>
      </c>
    </row>
    <row r="6" spans="1:7" ht="12.75" thickTop="1">
      <c r="A6" s="6" t="s">
        <v>14</v>
      </c>
      <c r="B6" s="39">
        <v>-106.0768</v>
      </c>
      <c r="C6" s="40">
        <v>68.37798</v>
      </c>
      <c r="D6" s="40">
        <v>-0.412687</v>
      </c>
      <c r="E6" s="40">
        <v>85.34389</v>
      </c>
      <c r="F6" s="41">
        <v>-161.6166</v>
      </c>
      <c r="G6" s="42">
        <v>-0.002327122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2.770476</v>
      </c>
      <c r="C8" s="14">
        <v>0.6147705</v>
      </c>
      <c r="D8" s="14">
        <v>1.972017</v>
      </c>
      <c r="E8" s="14">
        <v>0.1558587</v>
      </c>
      <c r="F8" s="25">
        <v>-3.474949</v>
      </c>
      <c r="G8" s="35">
        <v>0.5960907</v>
      </c>
    </row>
    <row r="9" spans="1:7" ht="12">
      <c r="A9" s="20" t="s">
        <v>17</v>
      </c>
      <c r="B9" s="29">
        <v>-0.3643744</v>
      </c>
      <c r="C9" s="14">
        <v>-0.5706233</v>
      </c>
      <c r="D9" s="14">
        <v>-0.7880221</v>
      </c>
      <c r="E9" s="14">
        <v>-0.6988313</v>
      </c>
      <c r="F9" s="25">
        <v>0.3880939</v>
      </c>
      <c r="G9" s="35">
        <v>-0.4959768</v>
      </c>
    </row>
    <row r="10" spans="1:7" ht="12">
      <c r="A10" s="20" t="s">
        <v>18</v>
      </c>
      <c r="B10" s="29">
        <v>-0.7430602</v>
      </c>
      <c r="C10" s="14">
        <v>-0.5483768</v>
      </c>
      <c r="D10" s="14">
        <v>-1.137326</v>
      </c>
      <c r="E10" s="14">
        <v>-0.2088578</v>
      </c>
      <c r="F10" s="25">
        <v>-2.030679</v>
      </c>
      <c r="G10" s="35">
        <v>-0.8344523</v>
      </c>
    </row>
    <row r="11" spans="1:7" ht="12">
      <c r="A11" s="21" t="s">
        <v>19</v>
      </c>
      <c r="B11" s="31">
        <v>4.068763</v>
      </c>
      <c r="C11" s="16">
        <v>3.48509</v>
      </c>
      <c r="D11" s="16">
        <v>5.035562</v>
      </c>
      <c r="E11" s="16">
        <v>4.417368</v>
      </c>
      <c r="F11" s="27">
        <v>15.52017</v>
      </c>
      <c r="G11" s="37">
        <v>5.773855</v>
      </c>
    </row>
    <row r="12" spans="1:7" ht="12">
      <c r="A12" s="20" t="s">
        <v>20</v>
      </c>
      <c r="B12" s="29">
        <v>-0.002745862</v>
      </c>
      <c r="C12" s="14">
        <v>-0.2715466</v>
      </c>
      <c r="D12" s="14">
        <v>-0.2547417</v>
      </c>
      <c r="E12" s="14">
        <v>0.03927263</v>
      </c>
      <c r="F12" s="25">
        <v>-0.1520146</v>
      </c>
      <c r="G12" s="35">
        <v>-0.1379387</v>
      </c>
    </row>
    <row r="13" spans="1:7" ht="12">
      <c r="A13" s="20" t="s">
        <v>21</v>
      </c>
      <c r="B13" s="29">
        <v>-0.0002230483</v>
      </c>
      <c r="C13" s="14">
        <v>-0.1682828</v>
      </c>
      <c r="D13" s="14">
        <v>-0.2461391</v>
      </c>
      <c r="E13" s="14">
        <v>-0.1069746</v>
      </c>
      <c r="F13" s="25">
        <v>0.1067798</v>
      </c>
      <c r="G13" s="35">
        <v>-0.1112627</v>
      </c>
    </row>
    <row r="14" spans="1:7" ht="12">
      <c r="A14" s="20" t="s">
        <v>22</v>
      </c>
      <c r="B14" s="29">
        <v>-0.03558653</v>
      </c>
      <c r="C14" s="14">
        <v>-0.02979124</v>
      </c>
      <c r="D14" s="14">
        <v>0.01380303</v>
      </c>
      <c r="E14" s="14">
        <v>0.1296512</v>
      </c>
      <c r="F14" s="25">
        <v>0.02004399</v>
      </c>
      <c r="G14" s="35">
        <v>0.02486169</v>
      </c>
    </row>
    <row r="15" spans="1:7" ht="12">
      <c r="A15" s="21" t="s">
        <v>23</v>
      </c>
      <c r="B15" s="31">
        <v>-0.2142861</v>
      </c>
      <c r="C15" s="16">
        <v>0.07019458</v>
      </c>
      <c r="D15" s="16">
        <v>0.06067814</v>
      </c>
      <c r="E15" s="16">
        <v>-0.008890557</v>
      </c>
      <c r="F15" s="27">
        <v>-0.3115981</v>
      </c>
      <c r="G15" s="37">
        <v>-0.04319373</v>
      </c>
    </row>
    <row r="16" spans="1:7" ht="12">
      <c r="A16" s="20" t="s">
        <v>24</v>
      </c>
      <c r="B16" s="29">
        <v>-0.02636896</v>
      </c>
      <c r="C16" s="14">
        <v>-0.02037868</v>
      </c>
      <c r="D16" s="14">
        <v>-0.05253568</v>
      </c>
      <c r="E16" s="14">
        <v>-0.07268486</v>
      </c>
      <c r="F16" s="25">
        <v>-0.03706533</v>
      </c>
      <c r="G16" s="35">
        <v>-0.04378983</v>
      </c>
    </row>
    <row r="17" spans="1:7" ht="12">
      <c r="A17" s="20" t="s">
        <v>25</v>
      </c>
      <c r="B17" s="29">
        <v>-0.004808373</v>
      </c>
      <c r="C17" s="14">
        <v>-0.01378308</v>
      </c>
      <c r="D17" s="14">
        <v>-0.01837838</v>
      </c>
      <c r="E17" s="14">
        <v>-0.02036732</v>
      </c>
      <c r="F17" s="25">
        <v>-0.03100382</v>
      </c>
      <c r="G17" s="35">
        <v>-0.01747527</v>
      </c>
    </row>
    <row r="18" spans="1:7" ht="12">
      <c r="A18" s="20" t="s">
        <v>26</v>
      </c>
      <c r="B18" s="29">
        <v>0.03351109</v>
      </c>
      <c r="C18" s="14">
        <v>0.0004112458</v>
      </c>
      <c r="D18" s="14">
        <v>0.03854637</v>
      </c>
      <c r="E18" s="14">
        <v>0.01662958</v>
      </c>
      <c r="F18" s="25">
        <v>0.02791945</v>
      </c>
      <c r="G18" s="35">
        <v>0.02194675</v>
      </c>
    </row>
    <row r="19" spans="1:7" ht="12">
      <c r="A19" s="21" t="s">
        <v>27</v>
      </c>
      <c r="B19" s="49">
        <v>-0.2035959</v>
      </c>
      <c r="C19" s="50">
        <v>-0.1858424</v>
      </c>
      <c r="D19" s="50">
        <v>-0.2061043</v>
      </c>
      <c r="E19" s="50">
        <v>-0.1977104</v>
      </c>
      <c r="F19" s="51">
        <v>-0.1376855</v>
      </c>
      <c r="G19" s="37">
        <v>-0.1897043</v>
      </c>
    </row>
    <row r="20" spans="1:7" ht="12.75" thickBot="1">
      <c r="A20" s="44" t="s">
        <v>28</v>
      </c>
      <c r="B20" s="45">
        <v>-0.00391579</v>
      </c>
      <c r="C20" s="46">
        <v>-0.001079058</v>
      </c>
      <c r="D20" s="46">
        <v>-0.0037767</v>
      </c>
      <c r="E20" s="46">
        <v>-0.008955915</v>
      </c>
      <c r="F20" s="47">
        <v>-0.002965364</v>
      </c>
      <c r="G20" s="48">
        <v>-0.004284697</v>
      </c>
    </row>
    <row r="21" spans="1:7" ht="12.75" thickTop="1">
      <c r="A21" s="6" t="s">
        <v>29</v>
      </c>
      <c r="B21" s="39">
        <v>-131.743</v>
      </c>
      <c r="C21" s="40">
        <v>104.0003</v>
      </c>
      <c r="D21" s="40">
        <v>-6.329762</v>
      </c>
      <c r="E21" s="40">
        <v>54.1945</v>
      </c>
      <c r="F21" s="41">
        <v>-131.3</v>
      </c>
      <c r="G21" s="43">
        <v>0.00499115</v>
      </c>
    </row>
    <row r="22" spans="1:7" ht="12">
      <c r="A22" s="20" t="s">
        <v>30</v>
      </c>
      <c r="B22" s="29">
        <v>177.961</v>
      </c>
      <c r="C22" s="14">
        <v>71.68669</v>
      </c>
      <c r="D22" s="14">
        <v>-33.39773</v>
      </c>
      <c r="E22" s="14">
        <v>-76.48635</v>
      </c>
      <c r="F22" s="25">
        <v>-122.827</v>
      </c>
      <c r="G22" s="36">
        <v>0</v>
      </c>
    </row>
    <row r="23" spans="1:7" ht="12">
      <c r="A23" s="20" t="s">
        <v>31</v>
      </c>
      <c r="B23" s="29">
        <v>-0.2197522</v>
      </c>
      <c r="C23" s="14">
        <v>2.170236</v>
      </c>
      <c r="D23" s="14">
        <v>-0.2463918</v>
      </c>
      <c r="E23" s="14">
        <v>-1.214459</v>
      </c>
      <c r="F23" s="25">
        <v>7.893988</v>
      </c>
      <c r="G23" s="35">
        <v>1.193922</v>
      </c>
    </row>
    <row r="24" spans="1:7" ht="12">
      <c r="A24" s="20" t="s">
        <v>32</v>
      </c>
      <c r="B24" s="29">
        <v>-2.336811</v>
      </c>
      <c r="C24" s="14">
        <v>-3.722994</v>
      </c>
      <c r="D24" s="14">
        <v>-1.728145</v>
      </c>
      <c r="E24" s="14">
        <v>-0.9832244</v>
      </c>
      <c r="F24" s="25">
        <v>1.341057</v>
      </c>
      <c r="G24" s="52">
        <v>-1.707591</v>
      </c>
    </row>
    <row r="25" spans="1:7" ht="12">
      <c r="A25" s="20" t="s">
        <v>33</v>
      </c>
      <c r="B25" s="29">
        <v>-0.3954132</v>
      </c>
      <c r="C25" s="14">
        <v>0.6469261</v>
      </c>
      <c r="D25" s="14">
        <v>0.383188</v>
      </c>
      <c r="E25" s="14">
        <v>-0.1411988</v>
      </c>
      <c r="F25" s="25">
        <v>-2.782781</v>
      </c>
      <c r="G25" s="35">
        <v>-0.2146556</v>
      </c>
    </row>
    <row r="26" spans="1:7" ht="12">
      <c r="A26" s="21" t="s">
        <v>34</v>
      </c>
      <c r="B26" s="31">
        <v>0.9540973</v>
      </c>
      <c r="C26" s="16">
        <v>0.7244338</v>
      </c>
      <c r="D26" s="16">
        <v>-0.2196868</v>
      </c>
      <c r="E26" s="16">
        <v>0.2827145</v>
      </c>
      <c r="F26" s="27">
        <v>0.546343</v>
      </c>
      <c r="G26" s="37">
        <v>0.4002345</v>
      </c>
    </row>
    <row r="27" spans="1:7" ht="12">
      <c r="A27" s="20" t="s">
        <v>35</v>
      </c>
      <c r="B27" s="29">
        <v>-0.1214387</v>
      </c>
      <c r="C27" s="14">
        <v>0.237633</v>
      </c>
      <c r="D27" s="14">
        <v>-0.1425083</v>
      </c>
      <c r="E27" s="14">
        <v>0.2875094</v>
      </c>
      <c r="F27" s="25">
        <v>0.5276364</v>
      </c>
      <c r="G27" s="35">
        <v>0.1450628</v>
      </c>
    </row>
    <row r="28" spans="1:7" ht="12">
      <c r="A28" s="20" t="s">
        <v>36</v>
      </c>
      <c r="B28" s="53">
        <v>-0.3868256</v>
      </c>
      <c r="C28" s="54">
        <v>-0.4357268</v>
      </c>
      <c r="D28" s="54">
        <v>-0.1343229</v>
      </c>
      <c r="E28" s="54">
        <v>-0.1571233</v>
      </c>
      <c r="F28" s="55">
        <v>0.3123857</v>
      </c>
      <c r="G28" s="35">
        <v>-0.1892347</v>
      </c>
    </row>
    <row r="29" spans="1:7" ht="12">
      <c r="A29" s="20" t="s">
        <v>37</v>
      </c>
      <c r="B29" s="29">
        <v>0.01772352</v>
      </c>
      <c r="C29" s="14">
        <v>-0.1234769</v>
      </c>
      <c r="D29" s="14">
        <v>-0.02572294</v>
      </c>
      <c r="E29" s="14">
        <v>-0.01344689</v>
      </c>
      <c r="F29" s="25">
        <v>-0.2495757</v>
      </c>
      <c r="G29" s="35">
        <v>-0.06994176</v>
      </c>
    </row>
    <row r="30" spans="1:7" ht="12">
      <c r="A30" s="21" t="s">
        <v>38</v>
      </c>
      <c r="B30" s="31">
        <v>0.08377869</v>
      </c>
      <c r="C30" s="16">
        <v>0.08517528</v>
      </c>
      <c r="D30" s="16">
        <v>0.01017057</v>
      </c>
      <c r="E30" s="16">
        <v>-0.01961988</v>
      </c>
      <c r="F30" s="27">
        <v>0.3133288</v>
      </c>
      <c r="G30" s="37">
        <v>0.07219665</v>
      </c>
    </row>
    <row r="31" spans="1:7" ht="12">
      <c r="A31" s="20" t="s">
        <v>39</v>
      </c>
      <c r="B31" s="29">
        <v>-0.004007295</v>
      </c>
      <c r="C31" s="14">
        <v>-0.02340949</v>
      </c>
      <c r="D31" s="14">
        <v>-0.008604808</v>
      </c>
      <c r="E31" s="14">
        <v>0.004518887</v>
      </c>
      <c r="F31" s="25">
        <v>0.001061893</v>
      </c>
      <c r="G31" s="35">
        <v>-0.007056232</v>
      </c>
    </row>
    <row r="32" spans="1:7" ht="12">
      <c r="A32" s="20" t="s">
        <v>40</v>
      </c>
      <c r="B32" s="29">
        <v>-0.02195504</v>
      </c>
      <c r="C32" s="14">
        <v>-0.01837956</v>
      </c>
      <c r="D32" s="14">
        <v>0.01441724</v>
      </c>
      <c r="E32" s="14">
        <v>0.01012194</v>
      </c>
      <c r="F32" s="25">
        <v>0.0386537</v>
      </c>
      <c r="G32" s="35">
        <v>0.003466626</v>
      </c>
    </row>
    <row r="33" spans="1:7" ht="12">
      <c r="A33" s="20" t="s">
        <v>41</v>
      </c>
      <c r="B33" s="29">
        <v>0.113819</v>
      </c>
      <c r="C33" s="14">
        <v>0.04354595</v>
      </c>
      <c r="D33" s="14">
        <v>0.08280936</v>
      </c>
      <c r="E33" s="14">
        <v>0.06759755</v>
      </c>
      <c r="F33" s="25">
        <v>0.06311342</v>
      </c>
      <c r="G33" s="52">
        <v>0.07153769</v>
      </c>
    </row>
    <row r="34" spans="1:7" ht="12">
      <c r="A34" s="21" t="s">
        <v>42</v>
      </c>
      <c r="B34" s="31">
        <v>-0.01889146</v>
      </c>
      <c r="C34" s="16">
        <v>-0.003886762</v>
      </c>
      <c r="D34" s="16">
        <v>0.007722018</v>
      </c>
      <c r="E34" s="16">
        <v>0.008966791</v>
      </c>
      <c r="F34" s="27">
        <v>-0.01360934</v>
      </c>
      <c r="G34" s="37">
        <v>-0.001449501</v>
      </c>
    </row>
    <row r="35" spans="1:7" ht="12.75" thickBot="1">
      <c r="A35" s="22" t="s">
        <v>43</v>
      </c>
      <c r="B35" s="32">
        <v>-0.003344587</v>
      </c>
      <c r="C35" s="17">
        <v>-0.006297523</v>
      </c>
      <c r="D35" s="17">
        <v>-0.006001867</v>
      </c>
      <c r="E35" s="17">
        <v>-0.0007413636</v>
      </c>
      <c r="F35" s="28">
        <v>0.00366466</v>
      </c>
      <c r="G35" s="38">
        <v>-0.003132457</v>
      </c>
    </row>
    <row r="36" spans="1:7" ht="12">
      <c r="A36" s="4" t="s">
        <v>44</v>
      </c>
      <c r="B36" s="3">
        <v>16.31775</v>
      </c>
      <c r="C36" s="3">
        <v>16.32385</v>
      </c>
      <c r="D36" s="3">
        <v>16.35132</v>
      </c>
      <c r="E36" s="3">
        <v>16.36658</v>
      </c>
      <c r="F36" s="3">
        <v>16.39404</v>
      </c>
      <c r="G36" s="3"/>
    </row>
    <row r="37" spans="1:6" ht="12">
      <c r="A37" s="4" t="s">
        <v>45</v>
      </c>
      <c r="B37" s="2">
        <v>0.2583822</v>
      </c>
      <c r="C37" s="2">
        <v>0.2415975</v>
      </c>
      <c r="D37" s="2">
        <v>0.227356</v>
      </c>
      <c r="E37" s="2">
        <v>0.2166748</v>
      </c>
      <c r="F37" s="2">
        <v>0.209554</v>
      </c>
    </row>
    <row r="38" spans="1:7" ht="12">
      <c r="A38" s="4" t="s">
        <v>52</v>
      </c>
      <c r="B38" s="2">
        <v>0.0001842579</v>
      </c>
      <c r="C38" s="2">
        <v>-0.000117504</v>
      </c>
      <c r="D38" s="2">
        <v>0</v>
      </c>
      <c r="E38" s="2">
        <v>-0.0001443715</v>
      </c>
      <c r="F38" s="2">
        <v>0.0002719656</v>
      </c>
      <c r="G38" s="2">
        <v>0.0001240054</v>
      </c>
    </row>
    <row r="39" spans="1:7" ht="12.75" thickBot="1">
      <c r="A39" s="4" t="s">
        <v>53</v>
      </c>
      <c r="B39" s="2">
        <v>0.000220684</v>
      </c>
      <c r="C39" s="2">
        <v>-0.0001759582</v>
      </c>
      <c r="D39" s="2">
        <v>1.076282E-05</v>
      </c>
      <c r="E39" s="2">
        <v>-9.32349E-05</v>
      </c>
      <c r="F39" s="2">
        <v>0.0002265505</v>
      </c>
      <c r="G39" s="2">
        <v>0.0007438927</v>
      </c>
    </row>
    <row r="40" spans="2:5" ht="12.75" thickBot="1">
      <c r="B40" s="7" t="s">
        <v>46</v>
      </c>
      <c r="C40" s="8">
        <v>-0.003757</v>
      </c>
      <c r="D40" s="18" t="s">
        <v>47</v>
      </c>
      <c r="E40" s="9">
        <v>3.116031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12.515</v>
      </c>
      <c r="C43" s="1">
        <v>12.515</v>
      </c>
      <c r="D43" s="1">
        <v>12.515</v>
      </c>
      <c r="E43" s="1">
        <v>12.515</v>
      </c>
      <c r="F43" s="1">
        <v>12.515</v>
      </c>
      <c r="G43" s="1">
        <v>12.515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0.003761</v>
      </c>
      <c r="D4">
        <v>0.003755</v>
      </c>
      <c r="E4">
        <v>0.003755</v>
      </c>
      <c r="F4">
        <v>0.002085</v>
      </c>
      <c r="G4">
        <v>0.011706</v>
      </c>
    </row>
    <row r="5" spans="1:7" ht="12.75">
      <c r="A5" t="s">
        <v>13</v>
      </c>
      <c r="B5">
        <v>8.897112</v>
      </c>
      <c r="C5">
        <v>3.584273</v>
      </c>
      <c r="D5">
        <v>-1.66988</v>
      </c>
      <c r="E5">
        <v>-3.824243</v>
      </c>
      <c r="F5">
        <v>-6.141039</v>
      </c>
      <c r="G5">
        <v>1.061853</v>
      </c>
    </row>
    <row r="6" spans="1:7" ht="12.75">
      <c r="A6" t="s">
        <v>14</v>
      </c>
      <c r="B6" s="56">
        <v>-106.0768</v>
      </c>
      <c r="C6" s="56">
        <v>68.37798</v>
      </c>
      <c r="D6" s="56">
        <v>-0.412687</v>
      </c>
      <c r="E6" s="56">
        <v>85.34389</v>
      </c>
      <c r="F6" s="56">
        <v>-161.6166</v>
      </c>
      <c r="G6" s="56">
        <v>-0.002327122</v>
      </c>
    </row>
    <row r="7" spans="1:7" ht="12.75">
      <c r="A7" t="s">
        <v>15</v>
      </c>
      <c r="B7" s="56">
        <v>10000</v>
      </c>
      <c r="C7" s="56">
        <v>10000</v>
      </c>
      <c r="D7" s="56">
        <v>10000</v>
      </c>
      <c r="E7" s="56">
        <v>10000</v>
      </c>
      <c r="F7" s="56">
        <v>10000</v>
      </c>
      <c r="G7" s="56">
        <v>10000</v>
      </c>
    </row>
    <row r="8" spans="1:7" ht="12.75">
      <c r="A8" t="s">
        <v>16</v>
      </c>
      <c r="B8" s="56">
        <v>2.770476</v>
      </c>
      <c r="C8" s="56">
        <v>0.6147705</v>
      </c>
      <c r="D8" s="56">
        <v>1.972017</v>
      </c>
      <c r="E8" s="56">
        <v>0.1558587</v>
      </c>
      <c r="F8" s="56">
        <v>-3.474949</v>
      </c>
      <c r="G8" s="56">
        <v>0.5960907</v>
      </c>
    </row>
    <row r="9" spans="1:7" ht="12.75">
      <c r="A9" t="s">
        <v>17</v>
      </c>
      <c r="B9" s="56">
        <v>-0.3643744</v>
      </c>
      <c r="C9" s="56">
        <v>-0.5706233</v>
      </c>
      <c r="D9" s="56">
        <v>-0.7880221</v>
      </c>
      <c r="E9" s="56">
        <v>-0.6988313</v>
      </c>
      <c r="F9" s="56">
        <v>0.3880939</v>
      </c>
      <c r="G9" s="56">
        <v>-0.4959768</v>
      </c>
    </row>
    <row r="10" spans="1:7" ht="12.75">
      <c r="A10" t="s">
        <v>18</v>
      </c>
      <c r="B10" s="56">
        <v>-0.7430602</v>
      </c>
      <c r="C10" s="56">
        <v>-0.5483768</v>
      </c>
      <c r="D10" s="56">
        <v>-1.137326</v>
      </c>
      <c r="E10" s="56">
        <v>-0.2088578</v>
      </c>
      <c r="F10" s="56">
        <v>-2.030679</v>
      </c>
      <c r="G10" s="56">
        <v>-0.8344523</v>
      </c>
    </row>
    <row r="11" spans="1:7" ht="12.75">
      <c r="A11" t="s">
        <v>19</v>
      </c>
      <c r="B11" s="56">
        <v>4.068763</v>
      </c>
      <c r="C11" s="56">
        <v>3.48509</v>
      </c>
      <c r="D11" s="56">
        <v>5.035562</v>
      </c>
      <c r="E11" s="56">
        <v>4.417368</v>
      </c>
      <c r="F11" s="56">
        <v>15.52017</v>
      </c>
      <c r="G11" s="56">
        <v>5.773855</v>
      </c>
    </row>
    <row r="12" spans="1:7" ht="12.75">
      <c r="A12" t="s">
        <v>20</v>
      </c>
      <c r="B12" s="56">
        <v>-0.002745862</v>
      </c>
      <c r="C12" s="56">
        <v>-0.2715466</v>
      </c>
      <c r="D12" s="56">
        <v>-0.2547417</v>
      </c>
      <c r="E12" s="56">
        <v>0.03927263</v>
      </c>
      <c r="F12" s="56">
        <v>-0.1520146</v>
      </c>
      <c r="G12" s="56">
        <v>-0.1379387</v>
      </c>
    </row>
    <row r="13" spans="1:7" ht="12.75">
      <c r="A13" t="s">
        <v>21</v>
      </c>
      <c r="B13" s="56">
        <v>-0.0002230483</v>
      </c>
      <c r="C13" s="56">
        <v>-0.1682828</v>
      </c>
      <c r="D13" s="56">
        <v>-0.2461391</v>
      </c>
      <c r="E13" s="56">
        <v>-0.1069746</v>
      </c>
      <c r="F13" s="56">
        <v>0.1067798</v>
      </c>
      <c r="G13" s="56">
        <v>-0.1112627</v>
      </c>
    </row>
    <row r="14" spans="1:7" ht="12.75">
      <c r="A14" t="s">
        <v>22</v>
      </c>
      <c r="B14" s="56">
        <v>-0.03558653</v>
      </c>
      <c r="C14" s="56">
        <v>-0.02979124</v>
      </c>
      <c r="D14" s="56">
        <v>0.01380303</v>
      </c>
      <c r="E14" s="56">
        <v>0.1296512</v>
      </c>
      <c r="F14" s="56">
        <v>0.02004399</v>
      </c>
      <c r="G14" s="56">
        <v>0.02486169</v>
      </c>
    </row>
    <row r="15" spans="1:7" ht="12.75">
      <c r="A15" t="s">
        <v>23</v>
      </c>
      <c r="B15" s="56">
        <v>-0.2142861</v>
      </c>
      <c r="C15" s="56">
        <v>0.07019458</v>
      </c>
      <c r="D15" s="56">
        <v>0.06067814</v>
      </c>
      <c r="E15" s="56">
        <v>-0.008890557</v>
      </c>
      <c r="F15" s="56">
        <v>-0.3115981</v>
      </c>
      <c r="G15" s="56">
        <v>-0.04319373</v>
      </c>
    </row>
    <row r="16" spans="1:7" ht="12.75">
      <c r="A16" t="s">
        <v>24</v>
      </c>
      <c r="B16" s="56">
        <v>-0.02636896</v>
      </c>
      <c r="C16" s="56">
        <v>-0.02037868</v>
      </c>
      <c r="D16" s="56">
        <v>-0.05253568</v>
      </c>
      <c r="E16" s="56">
        <v>-0.07268486</v>
      </c>
      <c r="F16" s="56">
        <v>-0.03706533</v>
      </c>
      <c r="G16" s="56">
        <v>-0.04378983</v>
      </c>
    </row>
    <row r="17" spans="1:7" ht="12.75">
      <c r="A17" t="s">
        <v>25</v>
      </c>
      <c r="B17" s="56">
        <v>-0.004808373</v>
      </c>
      <c r="C17" s="56">
        <v>-0.01378308</v>
      </c>
      <c r="D17" s="56">
        <v>-0.01837838</v>
      </c>
      <c r="E17" s="56">
        <v>-0.02036732</v>
      </c>
      <c r="F17" s="56">
        <v>-0.03100382</v>
      </c>
      <c r="G17" s="56">
        <v>-0.01747527</v>
      </c>
    </row>
    <row r="18" spans="1:7" ht="12.75">
      <c r="A18" t="s">
        <v>26</v>
      </c>
      <c r="B18" s="56">
        <v>0.03351109</v>
      </c>
      <c r="C18" s="56">
        <v>0.0004112458</v>
      </c>
      <c r="D18" s="56">
        <v>0.03854637</v>
      </c>
      <c r="E18" s="56">
        <v>0.01662958</v>
      </c>
      <c r="F18" s="56">
        <v>0.02791945</v>
      </c>
      <c r="G18" s="56">
        <v>0.02194675</v>
      </c>
    </row>
    <row r="19" spans="1:7" ht="12.75">
      <c r="A19" t="s">
        <v>27</v>
      </c>
      <c r="B19" s="56">
        <v>-0.2035959</v>
      </c>
      <c r="C19" s="56">
        <v>-0.1858424</v>
      </c>
      <c r="D19" s="56">
        <v>-0.2061043</v>
      </c>
      <c r="E19" s="56">
        <v>-0.1977104</v>
      </c>
      <c r="F19" s="56">
        <v>-0.1376855</v>
      </c>
      <c r="G19" s="56">
        <v>-0.1897043</v>
      </c>
    </row>
    <row r="20" spans="1:7" ht="12.75">
      <c r="A20" t="s">
        <v>28</v>
      </c>
      <c r="B20" s="56">
        <v>-0.00391579</v>
      </c>
      <c r="C20" s="56">
        <v>-0.001079058</v>
      </c>
      <c r="D20" s="56">
        <v>-0.0037767</v>
      </c>
      <c r="E20" s="56">
        <v>-0.008955915</v>
      </c>
      <c r="F20" s="56">
        <v>-0.002965364</v>
      </c>
      <c r="G20" s="56">
        <v>-0.004284697</v>
      </c>
    </row>
    <row r="21" spans="1:7" ht="12.75">
      <c r="A21" t="s">
        <v>29</v>
      </c>
      <c r="B21" s="56">
        <v>-131.743</v>
      </c>
      <c r="C21" s="56">
        <v>104.0003</v>
      </c>
      <c r="D21" s="56">
        <v>-6.329762</v>
      </c>
      <c r="E21" s="56">
        <v>54.1945</v>
      </c>
      <c r="F21" s="56">
        <v>-131.3</v>
      </c>
      <c r="G21" s="56">
        <v>0.00499115</v>
      </c>
    </row>
    <row r="22" spans="1:7" ht="12.75">
      <c r="A22" t="s">
        <v>30</v>
      </c>
      <c r="B22" s="56">
        <v>177.961</v>
      </c>
      <c r="C22" s="56">
        <v>71.68669</v>
      </c>
      <c r="D22" s="56">
        <v>-33.39773</v>
      </c>
      <c r="E22" s="56">
        <v>-76.48635</v>
      </c>
      <c r="F22" s="56">
        <v>-122.827</v>
      </c>
      <c r="G22" s="56">
        <v>0</v>
      </c>
    </row>
    <row r="23" spans="1:7" ht="12.75">
      <c r="A23" t="s">
        <v>31</v>
      </c>
      <c r="B23" s="56">
        <v>-0.2197522</v>
      </c>
      <c r="C23" s="56">
        <v>2.170236</v>
      </c>
      <c r="D23" s="56">
        <v>-0.2463918</v>
      </c>
      <c r="E23" s="56">
        <v>-1.214459</v>
      </c>
      <c r="F23" s="56">
        <v>7.893988</v>
      </c>
      <c r="G23" s="56">
        <v>1.193922</v>
      </c>
    </row>
    <row r="24" spans="1:7" ht="12.75">
      <c r="A24" t="s">
        <v>32</v>
      </c>
      <c r="B24" s="56">
        <v>-2.336811</v>
      </c>
      <c r="C24" s="56">
        <v>-3.722994</v>
      </c>
      <c r="D24" s="56">
        <v>-1.728145</v>
      </c>
      <c r="E24" s="56">
        <v>-0.9832244</v>
      </c>
      <c r="F24" s="56">
        <v>1.341057</v>
      </c>
      <c r="G24" s="56">
        <v>-1.707591</v>
      </c>
    </row>
    <row r="25" spans="1:7" ht="12.75">
      <c r="A25" t="s">
        <v>33</v>
      </c>
      <c r="B25" s="56">
        <v>-0.3954132</v>
      </c>
      <c r="C25" s="56">
        <v>0.6469261</v>
      </c>
      <c r="D25" s="56">
        <v>0.383188</v>
      </c>
      <c r="E25" s="56">
        <v>-0.1411988</v>
      </c>
      <c r="F25" s="56">
        <v>-2.782781</v>
      </c>
      <c r="G25" s="56">
        <v>-0.2146556</v>
      </c>
    </row>
    <row r="26" spans="1:7" ht="12.75">
      <c r="A26" t="s">
        <v>34</v>
      </c>
      <c r="B26" s="56">
        <v>0.9540973</v>
      </c>
      <c r="C26" s="56">
        <v>0.7244338</v>
      </c>
      <c r="D26" s="56">
        <v>-0.2196868</v>
      </c>
      <c r="E26" s="56">
        <v>0.2827145</v>
      </c>
      <c r="F26" s="56">
        <v>0.546343</v>
      </c>
      <c r="G26" s="56">
        <v>0.4002345</v>
      </c>
    </row>
    <row r="27" spans="1:7" ht="12.75">
      <c r="A27" t="s">
        <v>35</v>
      </c>
      <c r="B27" s="56">
        <v>-0.1214387</v>
      </c>
      <c r="C27" s="56">
        <v>0.237633</v>
      </c>
      <c r="D27" s="56">
        <v>-0.1425083</v>
      </c>
      <c r="E27" s="56">
        <v>0.2875094</v>
      </c>
      <c r="F27" s="56">
        <v>0.5276364</v>
      </c>
      <c r="G27" s="56">
        <v>0.1450628</v>
      </c>
    </row>
    <row r="28" spans="1:7" ht="12.75">
      <c r="A28" t="s">
        <v>36</v>
      </c>
      <c r="B28" s="56">
        <v>-0.3868256</v>
      </c>
      <c r="C28" s="56">
        <v>-0.4357268</v>
      </c>
      <c r="D28" s="56">
        <v>-0.1343229</v>
      </c>
      <c r="E28" s="56">
        <v>-0.1571233</v>
      </c>
      <c r="F28" s="56">
        <v>0.3123857</v>
      </c>
      <c r="G28" s="56">
        <v>-0.1892347</v>
      </c>
    </row>
    <row r="29" spans="1:7" ht="12.75">
      <c r="A29" t="s">
        <v>37</v>
      </c>
      <c r="B29" s="56">
        <v>0.01772352</v>
      </c>
      <c r="C29" s="56">
        <v>-0.1234769</v>
      </c>
      <c r="D29" s="56">
        <v>-0.02572294</v>
      </c>
      <c r="E29" s="56">
        <v>-0.01344689</v>
      </c>
      <c r="F29" s="56">
        <v>-0.2495757</v>
      </c>
      <c r="G29" s="56">
        <v>-0.06994176</v>
      </c>
    </row>
    <row r="30" spans="1:7" ht="12.75">
      <c r="A30" t="s">
        <v>38</v>
      </c>
      <c r="B30" s="56">
        <v>0.08377869</v>
      </c>
      <c r="C30" s="56">
        <v>0.08517528</v>
      </c>
      <c r="D30" s="56">
        <v>0.01017057</v>
      </c>
      <c r="E30" s="56">
        <v>-0.01961988</v>
      </c>
      <c r="F30" s="56">
        <v>0.3133288</v>
      </c>
      <c r="G30" s="56">
        <v>0.07219665</v>
      </c>
    </row>
    <row r="31" spans="1:7" ht="12.75">
      <c r="A31" t="s">
        <v>39</v>
      </c>
      <c r="B31" s="56">
        <v>-0.004007295</v>
      </c>
      <c r="C31" s="56">
        <v>-0.02340949</v>
      </c>
      <c r="D31" s="56">
        <v>-0.008604808</v>
      </c>
      <c r="E31" s="56">
        <v>0.004518887</v>
      </c>
      <c r="F31" s="56">
        <v>0.001061893</v>
      </c>
      <c r="G31" s="56">
        <v>-0.007056232</v>
      </c>
    </row>
    <row r="32" spans="1:7" ht="12.75">
      <c r="A32" t="s">
        <v>40</v>
      </c>
      <c r="B32" s="56">
        <v>-0.02195504</v>
      </c>
      <c r="C32" s="56">
        <v>-0.01837956</v>
      </c>
      <c r="D32" s="56">
        <v>0.01441724</v>
      </c>
      <c r="E32" s="56">
        <v>0.01012194</v>
      </c>
      <c r="F32" s="56">
        <v>0.0386537</v>
      </c>
      <c r="G32" s="56">
        <v>0.003466626</v>
      </c>
    </row>
    <row r="33" spans="1:7" ht="12.75">
      <c r="A33" t="s">
        <v>41</v>
      </c>
      <c r="B33" s="56">
        <v>0.113819</v>
      </c>
      <c r="C33" s="56">
        <v>0.04354595</v>
      </c>
      <c r="D33" s="56">
        <v>0.08280936</v>
      </c>
      <c r="E33" s="56">
        <v>0.06759755</v>
      </c>
      <c r="F33" s="56">
        <v>0.06311342</v>
      </c>
      <c r="G33" s="56">
        <v>0.07153769</v>
      </c>
    </row>
    <row r="34" spans="1:7" ht="12.75">
      <c r="A34" t="s">
        <v>42</v>
      </c>
      <c r="B34" s="56">
        <v>-0.01889146</v>
      </c>
      <c r="C34" s="56">
        <v>-0.003886762</v>
      </c>
      <c r="D34" s="56">
        <v>0.007722018</v>
      </c>
      <c r="E34" s="56">
        <v>0.008966791</v>
      </c>
      <c r="F34" s="56">
        <v>-0.01360934</v>
      </c>
      <c r="G34" s="56">
        <v>-0.001449501</v>
      </c>
    </row>
    <row r="35" spans="1:7" ht="12.75">
      <c r="A35" t="s">
        <v>43</v>
      </c>
      <c r="B35" s="56">
        <v>-0.003344587</v>
      </c>
      <c r="C35" s="56">
        <v>-0.006297523</v>
      </c>
      <c r="D35" s="56">
        <v>-0.006001867</v>
      </c>
      <c r="E35" s="56">
        <v>-0.0007413636</v>
      </c>
      <c r="F35" s="56">
        <v>0.00366466</v>
      </c>
      <c r="G35" s="56">
        <v>-0.003132457</v>
      </c>
    </row>
    <row r="36" spans="1:6" ht="12.75">
      <c r="A36" t="s">
        <v>44</v>
      </c>
      <c r="B36" s="56">
        <v>16.31775</v>
      </c>
      <c r="C36" s="56">
        <v>16.32385</v>
      </c>
      <c r="D36" s="56">
        <v>16.35132</v>
      </c>
      <c r="E36" s="56">
        <v>16.36658</v>
      </c>
      <c r="F36" s="56">
        <v>16.39404</v>
      </c>
    </row>
    <row r="37" spans="1:6" ht="12.75">
      <c r="A37" t="s">
        <v>45</v>
      </c>
      <c r="B37" s="56">
        <v>0.2583822</v>
      </c>
      <c r="C37" s="56">
        <v>0.2415975</v>
      </c>
      <c r="D37" s="56">
        <v>0.227356</v>
      </c>
      <c r="E37" s="56">
        <v>0.2166748</v>
      </c>
      <c r="F37" s="56">
        <v>0.209554</v>
      </c>
    </row>
    <row r="38" spans="1:7" ht="12.75">
      <c r="A38" t="s">
        <v>54</v>
      </c>
      <c r="B38" s="56">
        <v>0.0001842579</v>
      </c>
      <c r="C38" s="56">
        <v>-0.000117504</v>
      </c>
      <c r="D38" s="56">
        <v>0</v>
      </c>
      <c r="E38" s="56">
        <v>-0.0001443715</v>
      </c>
      <c r="F38" s="56">
        <v>0.0002719656</v>
      </c>
      <c r="G38" s="56">
        <v>0.0001240054</v>
      </c>
    </row>
    <row r="39" spans="1:7" ht="12.75">
      <c r="A39" t="s">
        <v>55</v>
      </c>
      <c r="B39" s="56">
        <v>0.000220684</v>
      </c>
      <c r="C39" s="56">
        <v>-0.0001759582</v>
      </c>
      <c r="D39" s="56">
        <v>1.076282E-05</v>
      </c>
      <c r="E39" s="56">
        <v>-9.32349E-05</v>
      </c>
      <c r="F39" s="56">
        <v>0.0002265505</v>
      </c>
      <c r="G39" s="56">
        <v>0.0007438927</v>
      </c>
    </row>
    <row r="40" spans="2:5" ht="12.75">
      <c r="B40" t="s">
        <v>46</v>
      </c>
      <c r="C40">
        <v>-0.003757</v>
      </c>
      <c r="D40" t="s">
        <v>47</v>
      </c>
      <c r="E40">
        <v>3.116031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12.515</v>
      </c>
      <c r="C44">
        <v>12.515</v>
      </c>
      <c r="D44">
        <v>12.515</v>
      </c>
      <c r="E44">
        <v>12.515</v>
      </c>
      <c r="F44">
        <v>12.515</v>
      </c>
      <c r="J44">
        <v>12.515</v>
      </c>
    </row>
    <row r="50" spans="1:7" ht="12.75">
      <c r="A50" t="s">
        <v>57</v>
      </c>
      <c r="B50">
        <f>-0.017/(B7*B7+B22*B22)*(B21*B22+B6*B7)</f>
        <v>0.00018425787503834369</v>
      </c>
      <c r="C50">
        <f>-0.017/(C7*C7+C22*C22)*(C21*C22+C6*C7)</f>
        <v>-0.00011750395182884772</v>
      </c>
      <c r="D50">
        <f>-0.017/(D7*D7+D22*D22)*(D21*D22+D6*D7)</f>
        <v>6.656225296097536E-07</v>
      </c>
      <c r="E50">
        <f>-0.017/(E7*E7+E22*E22)*(E21*E22+E6*E7)</f>
        <v>-0.0001443714933199769</v>
      </c>
      <c r="F50">
        <f>-0.017/(F7*F7+F22*F22)*(F21*F22+F6*F7)</f>
        <v>0.00027196556852384816</v>
      </c>
      <c r="G50">
        <f>(B50*B$4+C50*C$4+D50*D$4+E50*E$4+F50*F$4)/SUM(B$4:F$4)</f>
        <v>6.417339936989825E-08</v>
      </c>
    </row>
    <row r="51" spans="1:7" ht="12.75">
      <c r="A51" t="s">
        <v>58</v>
      </c>
      <c r="B51">
        <f>-0.017/(B7*B7+B22*B22)*(B21*B7-B6*B22)</f>
        <v>0.00022068402843003013</v>
      </c>
      <c r="C51">
        <f>-0.017/(C7*C7+C22*C22)*(C21*C7-C6*C22)</f>
        <v>-0.00017595816306314706</v>
      </c>
      <c r="D51">
        <f>-0.017/(D7*D7+D22*D22)*(D21*D7-D6*D22)</f>
        <v>1.0762818428152584E-05</v>
      </c>
      <c r="E51">
        <f>-0.017/(E7*E7+E22*E22)*(E21*E7-E6*E22)</f>
        <v>-9.323489485680946E-05</v>
      </c>
      <c r="F51">
        <f>-0.017/(F7*F7+F22*F22)*(F21*F7-F6*F22)</f>
        <v>0.00022655047148850788</v>
      </c>
      <c r="G51">
        <f>(B51*B$4+C51*C$4+D51*D$4+E51*E$4+F51*F$4)/SUM(B$4:F$4)</f>
        <v>-9.35930502111212E-08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10000.06576209663</v>
      </c>
      <c r="C62">
        <f>C7+(2/0.017)*(C8*C50-C23*C51)</f>
        <v>10000.036427385501</v>
      </c>
      <c r="D62">
        <f>D7+(2/0.017)*(D8*D50-D23*D51)</f>
        <v>10000.000466410489</v>
      </c>
      <c r="E62">
        <f>E7+(2/0.017)*(E8*E50-E23*E51)</f>
        <v>9999.984031587008</v>
      </c>
      <c r="F62">
        <f>F7+(2/0.017)*(F8*F50-F23*F51)</f>
        <v>9999.678417272506</v>
      </c>
    </row>
    <row r="63" spans="1:6" ht="12.75">
      <c r="A63" t="s">
        <v>66</v>
      </c>
      <c r="B63">
        <f>B8+(3/0.017)*(B9*B50-B24*B51)</f>
        <v>2.8496332963230415</v>
      </c>
      <c r="C63">
        <f>C8+(3/0.017)*(C9*C50-C24*C51)</f>
        <v>0.5109986130742059</v>
      </c>
      <c r="D63">
        <f>D8+(3/0.017)*(D9*D50-D24*D51)</f>
        <v>1.9752067386333403</v>
      </c>
      <c r="E63">
        <f>E8+(3/0.017)*(E9*E50-E24*E51)</f>
        <v>0.15748584614207492</v>
      </c>
      <c r="F63">
        <f>F8+(3/0.017)*(F9*F50-F24*F51)</f>
        <v>-3.509937632498028</v>
      </c>
    </row>
    <row r="64" spans="1:6" ht="12.75">
      <c r="A64" t="s">
        <v>67</v>
      </c>
      <c r="B64">
        <f>B9+(4/0.017)*(B10*B50-B25*B51)</f>
        <v>-0.37605753308403705</v>
      </c>
      <c r="C64">
        <f>C9+(4/0.017)*(C10*C50-C25*C51)</f>
        <v>-0.5286778013447381</v>
      </c>
      <c r="D64">
        <f>D9+(4/0.017)*(D10*D50-D25*D51)</f>
        <v>-0.7891706206298724</v>
      </c>
      <c r="E64">
        <f>E9+(4/0.017)*(E10*E50-E25*E51)</f>
        <v>-0.6948340159516195</v>
      </c>
      <c r="F64">
        <f>F9+(4/0.017)*(F10*F50-F25*F51)</f>
        <v>0.4064858009117228</v>
      </c>
    </row>
    <row r="65" spans="1:6" ht="12.75">
      <c r="A65" t="s">
        <v>68</v>
      </c>
      <c r="B65">
        <f>B10+(5/0.017)*(B11*B50-B26*B51)</f>
        <v>-0.5844873797834055</v>
      </c>
      <c r="C65">
        <f>C10+(5/0.017)*(C11*C50-C26*C51)</f>
        <v>-0.6313302725795128</v>
      </c>
      <c r="D65">
        <f>D10+(5/0.017)*(D11*D50-D26*D51)</f>
        <v>-1.1356447551012034</v>
      </c>
      <c r="E65">
        <f>E10+(5/0.017)*(E11*E50-E26*E51)</f>
        <v>-0.38867637588878945</v>
      </c>
      <c r="F65">
        <f>F10+(5/0.017)*(F11*F50-F26*F51)</f>
        <v>-0.8256267666493156</v>
      </c>
    </row>
    <row r="66" spans="1:6" ht="12.75">
      <c r="A66" t="s">
        <v>69</v>
      </c>
      <c r="B66">
        <f>B11+(6/0.017)*(B12*B50-B27*B51)</f>
        <v>4.078043106409189</v>
      </c>
      <c r="C66">
        <f>C11+(6/0.017)*(C12*C50-C27*C51)</f>
        <v>3.5111092699184256</v>
      </c>
      <c r="D66">
        <f>D11+(6/0.017)*(D12*D50-D27*D51)</f>
        <v>5.0360434926385835</v>
      </c>
      <c r="E66">
        <f>E11+(6/0.017)*(E12*E50-E27*E51)</f>
        <v>4.42482778603752</v>
      </c>
      <c r="F66">
        <f>F11+(6/0.017)*(F12*F50-F27*F51)</f>
        <v>15.463389172126792</v>
      </c>
    </row>
    <row r="67" spans="1:6" ht="12.75">
      <c r="A67" t="s">
        <v>70</v>
      </c>
      <c r="B67">
        <f>B12+(7/0.017)*(B13*B50-B28*B51)</f>
        <v>0.03238801641850128</v>
      </c>
      <c r="C67">
        <f>C12+(7/0.017)*(C13*C50-C28*C51)</f>
        <v>-0.29497427959434813</v>
      </c>
      <c r="D67">
        <f>D12+(7/0.017)*(D13*D50-D28*D51)</f>
        <v>-0.25421387642520854</v>
      </c>
      <c r="E67">
        <f>E12+(7/0.017)*(E13*E50-E28*E51)</f>
        <v>0.03959986286822153</v>
      </c>
      <c r="F67">
        <f>F12+(7/0.017)*(F13*F50-F28*F51)</f>
        <v>-0.16919782883834314</v>
      </c>
    </row>
    <row r="68" spans="1:6" ht="12.75">
      <c r="A68" t="s">
        <v>71</v>
      </c>
      <c r="B68">
        <f>B13+(8/0.017)*(B14*B50-B29*B51)</f>
        <v>-0.005149352389105165</v>
      </c>
      <c r="C68">
        <f>C13+(8/0.017)*(C14*C50-C29*C51)</f>
        <v>-0.1768598259175766</v>
      </c>
      <c r="D68">
        <f>D13+(8/0.017)*(D14*D50-D29*D51)</f>
        <v>-0.2460044934398103</v>
      </c>
      <c r="E68">
        <f>E13+(8/0.017)*(E14*E50-E29*E51)</f>
        <v>-0.1163730266964838</v>
      </c>
      <c r="F68">
        <f>F13+(8/0.017)*(F14*F50-F29*F51)</f>
        <v>0.13595286712607563</v>
      </c>
    </row>
    <row r="69" spans="1:6" ht="12.75">
      <c r="A69" t="s">
        <v>72</v>
      </c>
      <c r="B69">
        <f>B14+(9/0.017)*(B15*B50-B30*B51)</f>
        <v>-0.06627786424578837</v>
      </c>
      <c r="C69">
        <f>C14+(9/0.017)*(C15*C50-C30*C51)</f>
        <v>-0.026223457215176053</v>
      </c>
      <c r="D69">
        <f>D14+(9/0.017)*(D15*D50-D30*D51)</f>
        <v>0.013766460744080118</v>
      </c>
      <c r="E69">
        <f>E14+(9/0.017)*(E15*E50-E30*E51)</f>
        <v>0.12936229234557048</v>
      </c>
      <c r="F69">
        <f>F14+(9/0.017)*(F15*F50-F30*F51)</f>
        <v>-0.06240063800561256</v>
      </c>
    </row>
    <row r="70" spans="1:6" ht="12.75">
      <c r="A70" t="s">
        <v>73</v>
      </c>
      <c r="B70">
        <f>B15+(10/0.017)*(B16*B50-B31*B51)</f>
        <v>-0.21662394854874328</v>
      </c>
      <c r="C70">
        <f>C15+(10/0.017)*(C16*C50-C31*C51)</f>
        <v>0.06918015916141788</v>
      </c>
      <c r="D70">
        <f>D15+(10/0.017)*(D16*D50-D31*D51)</f>
        <v>0.06071204767876279</v>
      </c>
      <c r="E70">
        <f>E15+(10/0.017)*(E16*E50-E31*E51)</f>
        <v>-0.002470004215136318</v>
      </c>
      <c r="F70">
        <f>F15+(10/0.017)*(F16*F50-F31*F51)</f>
        <v>-0.31766931523870257</v>
      </c>
    </row>
    <row r="71" spans="1:6" ht="12.75">
      <c r="A71" t="s">
        <v>74</v>
      </c>
      <c r="B71">
        <f>B16+(11/0.017)*(B17*B50-B32*B51)</f>
        <v>-0.023807159595183664</v>
      </c>
      <c r="C71">
        <f>C16+(11/0.017)*(C17*C50-C32*C51)</f>
        <v>-0.02142333527755842</v>
      </c>
      <c r="D71">
        <f>D16+(11/0.017)*(D17*D50-D32*D51)</f>
        <v>-0.052643999717738185</v>
      </c>
      <c r="E71">
        <f>E16+(11/0.017)*(E17*E50-E32*E51)</f>
        <v>-0.0701715680844294</v>
      </c>
      <c r="F71">
        <f>F16+(11/0.017)*(F17*F50-F32*F51)</f>
        <v>-0.04818761473043237</v>
      </c>
    </row>
    <row r="72" spans="1:6" ht="12.75">
      <c r="A72" t="s">
        <v>75</v>
      </c>
      <c r="B72">
        <f>B17+(12/0.017)*(B18*B50-B33*B51)</f>
        <v>-0.018180151728182763</v>
      </c>
      <c r="C72">
        <f>C17+(12/0.017)*(C18*C50-C33*C51)</f>
        <v>-0.008408532448823553</v>
      </c>
      <c r="D72">
        <f>D17+(12/0.017)*(D18*D50-D33*D51)</f>
        <v>-0.018989395134252834</v>
      </c>
      <c r="E72">
        <f>E17+(12/0.017)*(E18*E50-E33*E51)</f>
        <v>-0.017613240116039604</v>
      </c>
      <c r="F72">
        <f>F17+(12/0.017)*(F18*F50-F33*F51)</f>
        <v>-0.03573693479962052</v>
      </c>
    </row>
    <row r="73" spans="1:6" ht="12.75">
      <c r="A73" t="s">
        <v>76</v>
      </c>
      <c r="B73">
        <f>B18+(13/0.017)*(B19*B50-B34*B51)</f>
        <v>0.008011892513980802</v>
      </c>
      <c r="C73">
        <f>C18+(13/0.017)*(C19*C50-C34*C51)</f>
        <v>0.0165873055589682</v>
      </c>
      <c r="D73">
        <f>D18+(13/0.017)*(D19*D50-D34*D51)</f>
        <v>0.03837790656111113</v>
      </c>
      <c r="E73">
        <f>E18+(13/0.017)*(E19*E50-E34*E51)</f>
        <v>0.03909645797745372</v>
      </c>
      <c r="F73">
        <f>F18+(13/0.017)*(F19*F50-F34*F51)</f>
        <v>0.0016422342595613267</v>
      </c>
    </row>
    <row r="74" spans="1:6" ht="12.75">
      <c r="A74" t="s">
        <v>77</v>
      </c>
      <c r="B74">
        <f>B19+(14/0.017)*(B20*B50-B35*B51)</f>
        <v>-0.20358224440980138</v>
      </c>
      <c r="C74">
        <f>C19+(14/0.017)*(C20*C50-C35*C51)</f>
        <v>-0.18665053517620325</v>
      </c>
      <c r="D74">
        <f>D19+(14/0.017)*(D20*D50-D35*D51)</f>
        <v>-0.206053172701529</v>
      </c>
      <c r="E74">
        <f>E19+(14/0.017)*(E20*E50-E35*E51)</f>
        <v>-0.19670251705210579</v>
      </c>
      <c r="F74">
        <f>F19+(14/0.017)*(F20*F50-F35*F51)</f>
        <v>-0.139033376646929</v>
      </c>
    </row>
    <row r="75" spans="1:6" ht="12.75">
      <c r="A75" t="s">
        <v>78</v>
      </c>
      <c r="B75" s="56">
        <f>B20</f>
        <v>-0.00391579</v>
      </c>
      <c r="C75" s="56">
        <f>C20</f>
        <v>-0.001079058</v>
      </c>
      <c r="D75" s="56">
        <f>D20</f>
        <v>-0.0037767</v>
      </c>
      <c r="E75" s="56">
        <f>E20</f>
        <v>-0.008955915</v>
      </c>
      <c r="F75" s="56">
        <f>F20</f>
        <v>-0.002965364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178.028165733052</v>
      </c>
      <c r="C82">
        <f>C22+(2/0.017)*(C8*C51+C23*C50)</f>
        <v>71.64396233008392</v>
      </c>
      <c r="D82">
        <f>D22+(2/0.017)*(D8*D51+D23*D50)</f>
        <v>-33.39525229917941</v>
      </c>
      <c r="E82">
        <f>E22+(2/0.017)*(E8*E51+E23*E50)</f>
        <v>-76.46743214236484</v>
      </c>
      <c r="F82">
        <f>F22+(2/0.017)*(F8*F51+F23*F50)</f>
        <v>-122.66704216470683</v>
      </c>
    </row>
    <row r="83" spans="1:6" ht="12.75">
      <c r="A83" t="s">
        <v>81</v>
      </c>
      <c r="B83">
        <f>B23+(3/0.017)*(B9*B51+B24*B50)</f>
        <v>-0.3099264540602945</v>
      </c>
      <c r="C83">
        <f>C23+(3/0.017)*(C9*C51+C24*C50)</f>
        <v>2.2651546474066095</v>
      </c>
      <c r="D83">
        <f>D23+(3/0.017)*(D9*D51+D24*D50)</f>
        <v>-0.24809149959284188</v>
      </c>
      <c r="E83">
        <f>E23+(3/0.017)*(E9*E51+E24*E50)</f>
        <v>-1.1779110521750378</v>
      </c>
      <c r="F83">
        <f>F23+(3/0.017)*(F9*F51+F24*F50)</f>
        <v>7.973866385668477</v>
      </c>
    </row>
    <row r="84" spans="1:6" ht="12.75">
      <c r="A84" t="s">
        <v>82</v>
      </c>
      <c r="B84">
        <f>B24+(4/0.017)*(B10*B51+B25*B50)</f>
        <v>-2.3925379445402672</v>
      </c>
      <c r="C84">
        <f>C24+(4/0.017)*(C10*C51+C25*C50)</f>
        <v>-3.7181763526815947</v>
      </c>
      <c r="D84">
        <f>D24+(4/0.017)*(D10*D51+D25*D50)</f>
        <v>-1.730965182274292</v>
      </c>
      <c r="E84">
        <f>E24+(4/0.017)*(E10*E51+E25*E50)</f>
        <v>-0.9738460666743498</v>
      </c>
      <c r="F84">
        <f>F24+(4/0.017)*(F10*F51+F25*F50)</f>
        <v>1.0547341996154884</v>
      </c>
    </row>
    <row r="85" spans="1:6" ht="12.75">
      <c r="A85" t="s">
        <v>83</v>
      </c>
      <c r="B85">
        <f>B25+(5/0.017)*(B11*B51+B26*B50)</f>
        <v>-0.07961586157503653</v>
      </c>
      <c r="C85">
        <f>C25+(5/0.017)*(C11*C51+C26*C50)</f>
        <v>0.44152790327996105</v>
      </c>
      <c r="D85">
        <f>D25+(5/0.017)*(D11*D51+D26*D50)</f>
        <v>0.3990852385312256</v>
      </c>
      <c r="E85">
        <f>E25+(5/0.017)*(E11*E51+E26*E50)</f>
        <v>-0.27433666928589573</v>
      </c>
      <c r="F85">
        <f>F25+(5/0.017)*(F11*F51+F26*F50)</f>
        <v>-1.7049314953865233</v>
      </c>
    </row>
    <row r="86" spans="1:6" ht="12.75">
      <c r="A86" t="s">
        <v>84</v>
      </c>
      <c r="B86">
        <f>B26+(6/0.017)*(B12*B51+B27*B50)</f>
        <v>0.9459860042245558</v>
      </c>
      <c r="C86">
        <f>C26+(6/0.017)*(C12*C51+C27*C50)</f>
        <v>0.7314425144719172</v>
      </c>
      <c r="D86">
        <f>D26+(6/0.017)*(D12*D51+D27*D50)</f>
        <v>-0.22068795131705246</v>
      </c>
      <c r="E86">
        <f>E26+(6/0.017)*(E12*E51+E27*E50)</f>
        <v>0.2667722384881185</v>
      </c>
      <c r="F86">
        <f>F26+(6/0.017)*(F12*F51+F27*F50)</f>
        <v>0.5848347485400258</v>
      </c>
    </row>
    <row r="87" spans="1:6" ht="12.75">
      <c r="A87" t="s">
        <v>85</v>
      </c>
      <c r="B87">
        <f>B27+(7/0.017)*(B13*B51+B28*B50)</f>
        <v>-0.1508077708145103</v>
      </c>
      <c r="C87">
        <f>C27+(7/0.017)*(C13*C51+C28*C50)</f>
        <v>0.27090785135094275</v>
      </c>
      <c r="D87">
        <f>D27+(7/0.017)*(D13*D51+D28*D50)</f>
        <v>-0.1436359418546447</v>
      </c>
      <c r="E87">
        <f>E27+(7/0.017)*(E13*E51+E28*E50)</f>
        <v>0.30095676689870493</v>
      </c>
      <c r="F87">
        <f>F27+(7/0.017)*(F13*F51+F28*F50)</f>
        <v>0.5725801752789813</v>
      </c>
    </row>
    <row r="88" spans="1:6" ht="12.75">
      <c r="A88" t="s">
        <v>86</v>
      </c>
      <c r="B88">
        <f>B28+(8/0.017)*(B14*B51+B29*B50)</f>
        <v>-0.3889845085481631</v>
      </c>
      <c r="C88">
        <f>C28+(8/0.017)*(C14*C51+C29*C50)</f>
        <v>-0.4264321950233653</v>
      </c>
      <c r="D88">
        <f>D28+(8/0.017)*(D14*D51+D29*D50)</f>
        <v>-0.1342610469471734</v>
      </c>
      <c r="E88">
        <f>E28+(8/0.017)*(E14*E51+E29*E50)</f>
        <v>-0.16189820278129397</v>
      </c>
      <c r="F88">
        <f>F28+(8/0.017)*(F14*F51+F29*F50)</f>
        <v>0.28258098387989344</v>
      </c>
    </row>
    <row r="89" spans="1:6" ht="12.75">
      <c r="A89" t="s">
        <v>87</v>
      </c>
      <c r="B89">
        <f>B29+(9/0.017)*(B15*B51+B30*B50)</f>
        <v>0.0008603595573542788</v>
      </c>
      <c r="C89">
        <f>C29+(9/0.017)*(C15*C51+C30*C50)</f>
        <v>-0.13531441012748585</v>
      </c>
      <c r="D89">
        <f>D29+(9/0.017)*(D15*D51+D30*D50)</f>
        <v>-0.025373614230871706</v>
      </c>
      <c r="E89">
        <f>E29+(9/0.017)*(E15*E51+E30*E50)</f>
        <v>-0.011508469194514707</v>
      </c>
      <c r="F89">
        <f>F29+(9/0.017)*(F15*F51+F30*F50)</f>
        <v>-0.24183466830513253</v>
      </c>
    </row>
    <row r="90" spans="1:6" ht="12.75">
      <c r="A90" t="s">
        <v>88</v>
      </c>
      <c r="B90">
        <f>B30+(10/0.017)*(B16*B51+B31*B50)</f>
        <v>0.07992128765902229</v>
      </c>
      <c r="C90">
        <f>C30+(10/0.017)*(C16*C51+C31*C50)</f>
        <v>0.0889026345198527</v>
      </c>
      <c r="D90">
        <f>D30+(10/0.017)*(D16*D51+D31*D50)</f>
        <v>0.009834593800642768</v>
      </c>
      <c r="E90">
        <f>E30+(10/0.017)*(E16*E51+E31*E50)</f>
        <v>-0.016017311285030773</v>
      </c>
      <c r="F90">
        <f>F30+(10/0.017)*(F16*F51+F31*F50)</f>
        <v>0.3085591707918114</v>
      </c>
    </row>
    <row r="91" spans="1:6" ht="12.75">
      <c r="A91" t="s">
        <v>89</v>
      </c>
      <c r="B91">
        <f>B31+(11/0.017)*(B17*B51+B32*B50)</f>
        <v>-0.007311513914516253</v>
      </c>
      <c r="C91">
        <f>C31+(11/0.017)*(C17*C51+C32*C50)</f>
        <v>-0.020442779406982</v>
      </c>
      <c r="D91">
        <f>D31+(11/0.017)*(D17*D51+D32*D50)</f>
        <v>-0.008726588823472518</v>
      </c>
      <c r="E91">
        <f>E31+(11/0.017)*(E17*E51+E32*E50)</f>
        <v>0.004802056341283391</v>
      </c>
      <c r="F91">
        <f>F31+(11/0.017)*(F17*F51+F32*F50)</f>
        <v>0.003319187119303519</v>
      </c>
    </row>
    <row r="92" spans="1:6" ht="12.75">
      <c r="A92" t="s">
        <v>90</v>
      </c>
      <c r="B92">
        <f>B32+(12/0.017)*(B18*B51+B33*B50)</f>
        <v>-0.0019309862936913828</v>
      </c>
      <c r="C92">
        <f>C32+(12/0.017)*(C18*C51+C33*C50)</f>
        <v>-0.02204251289412483</v>
      </c>
      <c r="D92">
        <f>D32+(12/0.017)*(D18*D51+D33*D50)</f>
        <v>0.014748995781449142</v>
      </c>
      <c r="E92">
        <f>E32+(12/0.017)*(E18*E51+E33*E50)</f>
        <v>0.002138681378057854</v>
      </c>
      <c r="F92">
        <f>F32+(12/0.017)*(F18*F51+F33*F50)</f>
        <v>0.0552347647385771</v>
      </c>
    </row>
    <row r="93" spans="1:6" ht="12.75">
      <c r="A93" t="s">
        <v>91</v>
      </c>
      <c r="B93">
        <f>B33+(13/0.017)*(B19*B51+B34*B50)</f>
        <v>0.07679862190720455</v>
      </c>
      <c r="C93">
        <f>C33+(13/0.017)*(C19*C51+C34*C50)</f>
        <v>0.06890145375499072</v>
      </c>
      <c r="D93">
        <f>D33+(13/0.017)*(D19*D51+D34*D50)</f>
        <v>0.08111697166370081</v>
      </c>
      <c r="E93">
        <f>E33+(13/0.017)*(E19*E51+E34*E50)</f>
        <v>0.08070381303169501</v>
      </c>
      <c r="F93">
        <f>F33+(13/0.017)*(F19*F51+F34*F50)</f>
        <v>0.03642978301046772</v>
      </c>
    </row>
    <row r="94" spans="1:6" ht="12.75">
      <c r="A94" t="s">
        <v>92</v>
      </c>
      <c r="B94">
        <f>B34+(14/0.017)*(B20*B51+B35*B50)</f>
        <v>-0.020110628427800974</v>
      </c>
      <c r="C94">
        <f>C34+(14/0.017)*(C20*C51+C35*C50)</f>
        <v>-0.0031210007859692264</v>
      </c>
      <c r="D94">
        <f>D34+(14/0.017)*(D20*D51+D35*D50)</f>
        <v>0.007685253247086156</v>
      </c>
      <c r="E94">
        <f>E34+(14/0.017)*(E20*E51+E35*E50)</f>
        <v>0.009742584993385433</v>
      </c>
      <c r="F94">
        <f>F34+(14/0.017)*(F20*F51+F35*F50)</f>
        <v>-0.013341810929872834</v>
      </c>
    </row>
    <row r="95" spans="1:6" ht="12.75">
      <c r="A95" t="s">
        <v>93</v>
      </c>
      <c r="B95" s="56">
        <f>B35</f>
        <v>-0.003344587</v>
      </c>
      <c r="C95" s="56">
        <f>C35</f>
        <v>-0.006297523</v>
      </c>
      <c r="D95" s="56">
        <f>D35</f>
        <v>-0.006001867</v>
      </c>
      <c r="E95" s="56">
        <f>E35</f>
        <v>-0.0007413636</v>
      </c>
      <c r="F95" s="56">
        <f>F35</f>
        <v>0.00366466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2.849614556660258</v>
      </c>
      <c r="C103">
        <f>C63*10000/C62</f>
        <v>0.5109967516466397</v>
      </c>
      <c r="D103">
        <f>D63*10000/D62</f>
        <v>1.9752066465076303</v>
      </c>
      <c r="E103">
        <f>E63*10000/E62</f>
        <v>0.15748609762237964</v>
      </c>
      <c r="F103">
        <f>F63*10000/F62</f>
        <v>-3.5100505096596817</v>
      </c>
      <c r="G103">
        <f>AVERAGE(C103:E103)</f>
        <v>0.8812298319255499</v>
      </c>
      <c r="H103">
        <f>STDEV(C103:E103)</f>
        <v>0.9637589941264006</v>
      </c>
      <c r="I103">
        <f>(B103*B4+C103*C4+D103*D4+E103*E4+F103*F4)/SUM(B4:F4)</f>
        <v>0.5789216289654504</v>
      </c>
      <c r="K103">
        <f>(LN(H103)+LN(H123))/2-LN(K114*K115^3)</f>
        <v>-3.6083698365222165</v>
      </c>
    </row>
    <row r="104" spans="1:11" ht="12.75">
      <c r="A104" t="s">
        <v>67</v>
      </c>
      <c r="B104">
        <f>B64*10000/B62</f>
        <v>-0.3760550600671172</v>
      </c>
      <c r="C104">
        <f>C64*10000/C62</f>
        <v>-0.5286758755167458</v>
      </c>
      <c r="D104">
        <f>D64*10000/D62</f>
        <v>-0.7891705838221287</v>
      </c>
      <c r="E104">
        <f>E64*10000/E62</f>
        <v>-0.694835125493044</v>
      </c>
      <c r="F104">
        <f>F64*10000/F62</f>
        <v>0.4064988732133599</v>
      </c>
      <c r="G104">
        <f>AVERAGE(C104:E104)</f>
        <v>-0.6708938616106396</v>
      </c>
      <c r="H104">
        <f>STDEV(C104:E104)</f>
        <v>0.13188730549598682</v>
      </c>
      <c r="I104">
        <f>(B104*B4+C104*C4+D104*D4+E104*E4+F104*F4)/SUM(B4:F4)</f>
        <v>-0.4843536875343314</v>
      </c>
      <c r="K104">
        <f>(LN(H104)+LN(H124))/2-LN(K114*K115^4)</f>
        <v>-4.125743603934957</v>
      </c>
    </row>
    <row r="105" spans="1:11" ht="12.75">
      <c r="A105" t="s">
        <v>68</v>
      </c>
      <c r="B105">
        <f>B65*10000/B62</f>
        <v>-0.5844835360971276</v>
      </c>
      <c r="C105">
        <f>C65*10000/C62</f>
        <v>-0.6313279728167684</v>
      </c>
      <c r="D105">
        <f>D65*10000/D62</f>
        <v>-1.1356447021335432</v>
      </c>
      <c r="E105">
        <f>E65*10000/E62</f>
        <v>-0.3886769965442696</v>
      </c>
      <c r="F105">
        <f>F65*10000/F62</f>
        <v>-0.8256533182339197</v>
      </c>
      <c r="G105">
        <f>AVERAGE(C105:E105)</f>
        <v>-0.7185498904981937</v>
      </c>
      <c r="H105">
        <f>STDEV(C105:E105)</f>
        <v>0.38104584434336114</v>
      </c>
      <c r="I105">
        <f>(B105*B4+C105*C4+D105*D4+E105*E4+F105*F4)/SUM(B4:F4)</f>
        <v>-0.7134552576206393</v>
      </c>
      <c r="K105">
        <f>(LN(H105)+LN(H125))/2-LN(K114*K115^5)</f>
        <v>-3.634475439965656</v>
      </c>
    </row>
    <row r="106" spans="1:11" ht="12.75">
      <c r="A106" t="s">
        <v>69</v>
      </c>
      <c r="B106">
        <f>B66*10000/B62</f>
        <v>4.078016288519066</v>
      </c>
      <c r="C106">
        <f>C66*10000/C62</f>
        <v>3.511096479911925</v>
      </c>
      <c r="D106">
        <f>D66*10000/D62</f>
        <v>5.036043257752244</v>
      </c>
      <c r="E106">
        <f>E66*10000/E62</f>
        <v>4.424834851796554</v>
      </c>
      <c r="F106">
        <f>F66*10000/F62</f>
        <v>15.463886464005467</v>
      </c>
      <c r="G106">
        <f>AVERAGE(C106:E106)</f>
        <v>4.323991529820241</v>
      </c>
      <c r="H106">
        <f>STDEV(C106:E106)</f>
        <v>0.7674585985587791</v>
      </c>
      <c r="I106">
        <f>(B106*B4+C106*C4+D106*D4+E106*E4+F106*F4)/SUM(B4:F4)</f>
        <v>5.775988800869027</v>
      </c>
      <c r="K106">
        <f>(LN(H106)+LN(H126))/2-LN(K114*K115^6)</f>
        <v>-2.608001150475577</v>
      </c>
    </row>
    <row r="107" spans="1:11" ht="12.75">
      <c r="A107" t="s">
        <v>70</v>
      </c>
      <c r="B107">
        <f>B67*10000/B62</f>
        <v>0.0323878034295154</v>
      </c>
      <c r="C107">
        <f>C67*10000/C62</f>
        <v>-0.2949732050840827</v>
      </c>
      <c r="D107">
        <f>D67*10000/D62</f>
        <v>-0.2542138645684072</v>
      </c>
      <c r="E107">
        <f>E67*10000/E62</f>
        <v>0.039599926103018976</v>
      </c>
      <c r="F107">
        <f>F67*10000/F62</f>
        <v>-0.16920327012325387</v>
      </c>
      <c r="G107">
        <f>AVERAGE(C107:E107)</f>
        <v>-0.16986238118315697</v>
      </c>
      <c r="H107">
        <f>STDEV(C107:E107)</f>
        <v>0.18254088470820587</v>
      </c>
      <c r="I107">
        <f>(B107*B4+C107*C4+D107*D4+E107*E4+F107*F4)/SUM(B4:F4)</f>
        <v>-0.1406075129544677</v>
      </c>
      <c r="K107">
        <f>(LN(H107)+LN(H127))/2-LN(K114*K115^7)</f>
        <v>-3.0599144192587113</v>
      </c>
    </row>
    <row r="108" spans="1:9" ht="12.75">
      <c r="A108" t="s">
        <v>71</v>
      </c>
      <c r="B108">
        <f>B68*10000/B62</f>
        <v>-0.005149318526106916</v>
      </c>
      <c r="C108">
        <f>C68*10000/C62</f>
        <v>-0.1768591816658176</v>
      </c>
      <c r="D108">
        <f>D68*10000/D62</f>
        <v>-0.24600448196590324</v>
      </c>
      <c r="E108">
        <f>E68*10000/E62</f>
        <v>-0.1163732125260357</v>
      </c>
      <c r="F108">
        <f>F68*10000/F62</f>
        <v>0.13595723927605852</v>
      </c>
      <c r="G108">
        <f>AVERAGE(C108:E108)</f>
        <v>-0.17974562538591884</v>
      </c>
      <c r="H108">
        <f>STDEV(C108:E108)</f>
        <v>0.06486382020941936</v>
      </c>
      <c r="I108">
        <f>(B108*B4+C108*C4+D108*D4+E108*E4+F108*F4)/SUM(B4:F4)</f>
        <v>-0.11235900931703027</v>
      </c>
    </row>
    <row r="109" spans="1:9" ht="12.75">
      <c r="A109" t="s">
        <v>72</v>
      </c>
      <c r="B109">
        <f>B69*10000/B62</f>
        <v>-0.06627742839152333</v>
      </c>
      <c r="C109">
        <f>C69*10000/C62</f>
        <v>-0.02622336169032551</v>
      </c>
      <c r="D109">
        <f>D69*10000/D62</f>
        <v>0.013766460101997979</v>
      </c>
      <c r="E109">
        <f>E69*10000/E62</f>
        <v>0.1293624989169513</v>
      </c>
      <c r="F109">
        <f>F69*10000/F62</f>
        <v>-0.062402644766883265</v>
      </c>
      <c r="G109">
        <f>AVERAGE(C109:E109)</f>
        <v>0.03896853244287459</v>
      </c>
      <c r="H109">
        <f>STDEV(C109:E109)</f>
        <v>0.08079664809218776</v>
      </c>
      <c r="I109">
        <f>(B109*B4+C109*C4+D109*D4+E109*E4+F109*F4)/SUM(B4:F4)</f>
        <v>0.010201656680353832</v>
      </c>
    </row>
    <row r="110" spans="1:11" ht="12.75">
      <c r="A110" t="s">
        <v>73</v>
      </c>
      <c r="B110">
        <f>B70*10000/B62</f>
        <v>-0.21662252399360776</v>
      </c>
      <c r="C110">
        <f>C70*10000/C62</f>
        <v>0.06917990715710319</v>
      </c>
      <c r="D110">
        <f>D70*10000/D62</f>
        <v>0.06071204484708934</v>
      </c>
      <c r="E110">
        <f>E70*10000/E62</f>
        <v>-0.0024700081593473566</v>
      </c>
      <c r="F110">
        <f>F70*10000/F62</f>
        <v>-0.31767953126371584</v>
      </c>
      <c r="G110">
        <f>AVERAGE(C110:E110)</f>
        <v>0.04247398128161506</v>
      </c>
      <c r="H110">
        <f>STDEV(C110:E110)</f>
        <v>0.03915223892930447</v>
      </c>
      <c r="I110">
        <f>(B110*B4+C110*C4+D110*D4+E110*E4+F110*F4)/SUM(B4:F4)</f>
        <v>-0.04304408018128863</v>
      </c>
      <c r="K110">
        <f>EXP(AVERAGE(K103:K107))</f>
        <v>0.03313050267334049</v>
      </c>
    </row>
    <row r="111" spans="1:9" ht="12.75">
      <c r="A111" t="s">
        <v>74</v>
      </c>
      <c r="B111">
        <f>B71*10000/B62</f>
        <v>-0.023807003035340255</v>
      </c>
      <c r="C111">
        <f>C71*10000/C62</f>
        <v>-0.02142325723823341</v>
      </c>
      <c r="D111">
        <f>D71*10000/D62</f>
        <v>-0.05264399726236694</v>
      </c>
      <c r="E111">
        <f>E71*10000/E62</f>
        <v>-0.07017168013746627</v>
      </c>
      <c r="F111">
        <f>F71*10000/F62</f>
        <v>-0.04818916441072506</v>
      </c>
      <c r="G111">
        <f>AVERAGE(C111:E111)</f>
        <v>-0.048079644879355544</v>
      </c>
      <c r="H111">
        <f>STDEV(C111:E111)</f>
        <v>0.02469265413635883</v>
      </c>
      <c r="I111">
        <f>(B111*B4+C111*C4+D111*D4+E111*E4+F111*F4)/SUM(B4:F4)</f>
        <v>-0.04457785784065233</v>
      </c>
    </row>
    <row r="112" spans="1:9" ht="12.75">
      <c r="A112" t="s">
        <v>75</v>
      </c>
      <c r="B112">
        <f>B72*10000/B62</f>
        <v>-0.018180032172479516</v>
      </c>
      <c r="C112">
        <f>C72*10000/C62</f>
        <v>-0.008408501818849829</v>
      </c>
      <c r="D112">
        <f>D72*10000/D62</f>
        <v>-0.01898939424856757</v>
      </c>
      <c r="E112">
        <f>E72*10000/E62</f>
        <v>-0.017613268241633746</v>
      </c>
      <c r="F112">
        <f>F72*10000/F62</f>
        <v>-0.035738084074675734</v>
      </c>
      <c r="G112">
        <f>AVERAGE(C112:E112)</f>
        <v>-0.015003721436350379</v>
      </c>
      <c r="H112">
        <f>STDEV(C112:E112)</f>
        <v>0.0057529229135317005</v>
      </c>
      <c r="I112">
        <f>(B112*B4+C112*C4+D112*D4+E112*E4+F112*F4)/SUM(B4:F4)</f>
        <v>-0.01822927748613416</v>
      </c>
    </row>
    <row r="113" spans="1:9" ht="12.75">
      <c r="A113" t="s">
        <v>76</v>
      </c>
      <c r="B113">
        <f>B73*10000/B62</f>
        <v>0.008011839826442315</v>
      </c>
      <c r="C113">
        <f>C73*10000/C62</f>
        <v>0.016587245135970905</v>
      </c>
      <c r="D113">
        <f>D73*10000/D62</f>
        <v>0.0383779047711254</v>
      </c>
      <c r="E113">
        <f>E73*10000/E62</f>
        <v>0.03909652040839217</v>
      </c>
      <c r="F113">
        <f>F73*10000/F62</f>
        <v>0.0016422870726769427</v>
      </c>
      <c r="G113">
        <f>AVERAGE(C113:E113)</f>
        <v>0.031353890105162825</v>
      </c>
      <c r="H113">
        <f>STDEV(C113:E113)</f>
        <v>0.012793336345267843</v>
      </c>
      <c r="I113">
        <f>(B113*B4+C113*C4+D113*D4+E113*E4+F113*F4)/SUM(B4:F4)</f>
        <v>0.024008196967563507</v>
      </c>
    </row>
    <row r="114" spans="1:11" ht="12.75">
      <c r="A114" t="s">
        <v>77</v>
      </c>
      <c r="B114">
        <f>B74*10000/B62</f>
        <v>-0.20358090561908265</v>
      </c>
      <c r="C114">
        <f>C74*10000/C62</f>
        <v>-0.1866498552595801</v>
      </c>
      <c r="D114">
        <f>D74*10000/D62</f>
        <v>-0.20605316309099334</v>
      </c>
      <c r="E114">
        <f>E74*10000/E62</f>
        <v>-0.19670283115531023</v>
      </c>
      <c r="F114">
        <f>F74*10000/F62</f>
        <v>-0.1390378478639631</v>
      </c>
      <c r="G114">
        <f>AVERAGE(C114:E114)</f>
        <v>-0.1964686165019612</v>
      </c>
      <c r="H114">
        <f>STDEV(C114:E114)</f>
        <v>0.009703774063633175</v>
      </c>
      <c r="I114">
        <f>(B114*B4+C114*C4+D114*D4+E114*E4+F114*F4)/SUM(B4:F4)</f>
        <v>-0.18982177432538244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-0.003915764249113307</v>
      </c>
      <c r="C115">
        <f>C75*10000/C62</f>
        <v>-0.001079054069288144</v>
      </c>
      <c r="D115">
        <f>D75*10000/D62</f>
        <v>-0.003776699823850759</v>
      </c>
      <c r="E115">
        <f>E75*10000/E62</f>
        <v>-0.008955929301197782</v>
      </c>
      <c r="F115">
        <f>F75*10000/F62</f>
        <v>-0.0029654593640510564</v>
      </c>
      <c r="G115">
        <f>AVERAGE(C115:E115)</f>
        <v>-0.004603894398112228</v>
      </c>
      <c r="H115">
        <f>STDEV(C115:E115)</f>
        <v>0.004003058705856509</v>
      </c>
      <c r="I115">
        <f>(B115*B4+C115*C4+D115*D4+E115*E4+F115*F4)/SUM(B4:F4)</f>
        <v>-0.004284310798472035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178.02699499020727</v>
      </c>
      <c r="C122">
        <f>C82*10000/C62</f>
        <v>71.64370135081114</v>
      </c>
      <c r="D122">
        <f>D82*10000/D62</f>
        <v>-33.39525074158989</v>
      </c>
      <c r="E122">
        <f>E82*10000/E62</f>
        <v>-76.46755424891352</v>
      </c>
      <c r="F122">
        <f>F82*10000/F62</f>
        <v>-122.67098705176689</v>
      </c>
      <c r="G122">
        <f>AVERAGE(C122:E122)</f>
        <v>-12.739701213230754</v>
      </c>
      <c r="H122">
        <f>STDEV(C122:E122)</f>
        <v>76.1854632037544</v>
      </c>
      <c r="I122">
        <f>(B122*B4+C122*C4+D122*D4+E122*E4+F122*F4)/SUM(B4:F4)</f>
        <v>0.16648476978052856</v>
      </c>
    </row>
    <row r="123" spans="1:9" ht="12.75">
      <c r="A123" t="s">
        <v>81</v>
      </c>
      <c r="B123">
        <f>B83*10000/B62</f>
        <v>-0.30992441593235565</v>
      </c>
      <c r="C123">
        <f>C83*10000/C62</f>
        <v>2.2651463960705107</v>
      </c>
      <c r="D123">
        <f>D83*10000/D62</f>
        <v>-0.24809148802159464</v>
      </c>
      <c r="E123">
        <f>E83*10000/E62</f>
        <v>-1.1779129331150562</v>
      </c>
      <c r="F123">
        <f>F83*10000/F62</f>
        <v>7.97412281968505</v>
      </c>
      <c r="G123">
        <f>AVERAGE(C123:E123)</f>
        <v>0.2797139916446199</v>
      </c>
      <c r="H123">
        <f>STDEV(C123:E123)</f>
        <v>1.7811789226091812</v>
      </c>
      <c r="I123">
        <f>(B123*B4+C123*C4+D123*D4+E123*E4+F123*F4)/SUM(B4:F4)</f>
        <v>1.2229668512823608</v>
      </c>
    </row>
    <row r="124" spans="1:9" ht="12.75">
      <c r="A124" t="s">
        <v>82</v>
      </c>
      <c r="B124">
        <f>B84*10000/B62</f>
        <v>-2.3925222108125856</v>
      </c>
      <c r="C124">
        <f>C84*10000/C62</f>
        <v>-3.718162808386597</v>
      </c>
      <c r="D124">
        <f>D84*10000/D62</f>
        <v>-1.7309651015402638</v>
      </c>
      <c r="E124">
        <f>E84*10000/E62</f>
        <v>-0.9738476217544514</v>
      </c>
      <c r="F124">
        <f>F84*10000/F62</f>
        <v>1.054768119136351</v>
      </c>
      <c r="G124">
        <f>AVERAGE(C124:E124)</f>
        <v>-2.140991843893771</v>
      </c>
      <c r="H124">
        <f>STDEV(C124:E124)</f>
        <v>1.4173594843859225</v>
      </c>
      <c r="I124">
        <f>(B124*B4+C124*C4+D124*D4+E124*E4+F124*F4)/SUM(B4:F4)</f>
        <v>-1.7511067936260802</v>
      </c>
    </row>
    <row r="125" spans="1:9" ht="12.75">
      <c r="A125" t="s">
        <v>83</v>
      </c>
      <c r="B125">
        <f>B85*10000/B62</f>
        <v>-0.0796153380078814</v>
      </c>
      <c r="C125">
        <f>C85*10000/C62</f>
        <v>0.4415262949151057</v>
      </c>
      <c r="D125">
        <f>D85*10000/D62</f>
        <v>0.3990852199174723</v>
      </c>
      <c r="E125">
        <f>E85*10000/E62</f>
        <v>-0.2743371073587187</v>
      </c>
      <c r="F125">
        <f>F85*10000/F62</f>
        <v>-1.7049863248017902</v>
      </c>
      <c r="G125">
        <f>AVERAGE(C125:E125)</f>
        <v>0.18875813582461975</v>
      </c>
      <c r="H125">
        <f>STDEV(C125:E125)</f>
        <v>0.40161326472866316</v>
      </c>
      <c r="I125">
        <f>(B125*B4+C125*C4+D125*D4+E125*E4+F125*F4)/SUM(B4:F4)</f>
        <v>-0.10283899279903098</v>
      </c>
    </row>
    <row r="126" spans="1:9" ht="12.75">
      <c r="A126" t="s">
        <v>84</v>
      </c>
      <c r="B126">
        <f>B86*10000/B62</f>
        <v>0.9459797832631641</v>
      </c>
      <c r="C126">
        <f>C86*10000/C62</f>
        <v>0.7314398500277784</v>
      </c>
      <c r="D126">
        <f>D86*10000/D62</f>
        <v>-0.2206879410239354</v>
      </c>
      <c r="E126">
        <f>E86*10000/E62</f>
        <v>0.26677266448172665</v>
      </c>
      <c r="F126">
        <f>F86*10000/F62</f>
        <v>0.5848535564202116</v>
      </c>
      <c r="G126">
        <f>AVERAGE(C126:E126)</f>
        <v>0.25917485782852323</v>
      </c>
      <c r="H126">
        <f>STDEV(C126:E126)</f>
        <v>0.4761093651911382</v>
      </c>
      <c r="I126">
        <f>(B126*B4+C126*C4+D126*D4+E126*E4+F126*F4)/SUM(B4:F4)</f>
        <v>0.40206248728031885</v>
      </c>
    </row>
    <row r="127" spans="1:9" ht="12.75">
      <c r="A127" t="s">
        <v>85</v>
      </c>
      <c r="B127">
        <f>B87*10000/B62</f>
        <v>-0.1508067790775125</v>
      </c>
      <c r="C127">
        <f>C87*10000/C62</f>
        <v>0.2709068645080639</v>
      </c>
      <c r="D127">
        <f>D87*10000/D62</f>
        <v>-0.14363593515531403</v>
      </c>
      <c r="E127">
        <f>E87*10000/E62</f>
        <v>0.300957247479667</v>
      </c>
      <c r="F127">
        <f>F87*10000/F62</f>
        <v>0.5725985890605843</v>
      </c>
      <c r="G127">
        <f>AVERAGE(C127:E127)</f>
        <v>0.14274272561080562</v>
      </c>
      <c r="H127">
        <f>STDEV(C127:E127)</f>
        <v>0.248465911919185</v>
      </c>
      <c r="I127">
        <f>(B127*B4+C127*C4+D127*D4+E127*E4+F127*F4)/SUM(B4:F4)</f>
        <v>0.15780033415952222</v>
      </c>
    </row>
    <row r="128" spans="1:9" ht="12.75">
      <c r="A128" t="s">
        <v>86</v>
      </c>
      <c r="B128">
        <f>B88*10000/B62</f>
        <v>-0.3889819505213013</v>
      </c>
      <c r="C128">
        <f>C88*10000/C62</f>
        <v>-0.4264306416480281</v>
      </c>
      <c r="D128">
        <f>D88*10000/D62</f>
        <v>-0.13426104068509764</v>
      </c>
      <c r="E128">
        <f>E88*10000/E62</f>
        <v>-0.16189846130744326</v>
      </c>
      <c r="F128">
        <f>F88*10000/F62</f>
        <v>0.28259007148848864</v>
      </c>
      <c r="G128">
        <f>AVERAGE(C128:E128)</f>
        <v>-0.240863381213523</v>
      </c>
      <c r="H128">
        <f>STDEV(C128:E128)</f>
        <v>0.16129898593462919</v>
      </c>
      <c r="I128">
        <f>(B128*B4+C128*C4+D128*D4+E128*E4+F128*F4)/SUM(B4:F4)</f>
        <v>-0.1924180752413209</v>
      </c>
    </row>
    <row r="129" spans="1:9" ht="12.75">
      <c r="A129" t="s">
        <v>87</v>
      </c>
      <c r="B129">
        <f>B89*10000/B62</f>
        <v>0.0008603538994866514</v>
      </c>
      <c r="C129">
        <f>C89*10000/C62</f>
        <v>-0.13531391721426325</v>
      </c>
      <c r="D129">
        <f>D89*10000/D62</f>
        <v>-0.02537361304741978</v>
      </c>
      <c r="E129">
        <f>E89*10000/E62</f>
        <v>-0.011508487571742953</v>
      </c>
      <c r="F129">
        <f>F89*10000/F62</f>
        <v>-0.2418424455404586</v>
      </c>
      <c r="G129">
        <f>AVERAGE(C129:E129)</f>
        <v>-0.05739867261114199</v>
      </c>
      <c r="H129">
        <f>STDEV(C129:E129)</f>
        <v>0.06783177302921714</v>
      </c>
      <c r="I129">
        <f>(B129*B4+C129*C4+D129*D4+E129*E4+F129*F4)/SUM(B4:F4)</f>
        <v>-0.07364738526528179</v>
      </c>
    </row>
    <row r="130" spans="1:9" ht="12.75">
      <c r="A130" t="s">
        <v>88</v>
      </c>
      <c r="B130">
        <f>B90*10000/B62</f>
        <v>0.0799207620833344</v>
      </c>
      <c r="C130">
        <f>C90*10000/C62</f>
        <v>0.08890231067197842</v>
      </c>
      <c r="D130">
        <f>D90*10000/D62</f>
        <v>0.00983459334194702</v>
      </c>
      <c r="E130">
        <f>E90*10000/E62</f>
        <v>-0.016017336862175775</v>
      </c>
      <c r="F130">
        <f>F90*10000/F62</f>
        <v>0.3085690938408932</v>
      </c>
      <c r="G130">
        <f>AVERAGE(C130:E130)</f>
        <v>0.02757318905058322</v>
      </c>
      <c r="H130">
        <f>STDEV(C130:E130)</f>
        <v>0.054662843348646094</v>
      </c>
      <c r="I130">
        <f>(B130*B4+C130*C4+D130*D4+E130*E4+F130*F4)/SUM(B4:F4)</f>
        <v>0.07268805763083937</v>
      </c>
    </row>
    <row r="131" spans="1:9" ht="12.75">
      <c r="A131" t="s">
        <v>89</v>
      </c>
      <c r="B131">
        <f>B91*10000/B62</f>
        <v>-0.0073114658327839924</v>
      </c>
      <c r="C131">
        <f>C91*10000/C62</f>
        <v>-0.02044270493955265</v>
      </c>
      <c r="D131">
        <f>D91*10000/D62</f>
        <v>-0.00872658841645528</v>
      </c>
      <c r="E131">
        <f>E91*10000/E62</f>
        <v>0.004802064009417522</v>
      </c>
      <c r="F131">
        <f>F91*10000/F62</f>
        <v>0.0033192938620608707</v>
      </c>
      <c r="G131">
        <f>AVERAGE(C131:E131)</f>
        <v>-0.008122409782196803</v>
      </c>
      <c r="H131">
        <f>STDEV(C131:E131)</f>
        <v>0.012633224595814523</v>
      </c>
      <c r="I131">
        <f>(B131*B4+C131*C4+D131*D4+E131*E4+F131*F4)/SUM(B4:F4)</f>
        <v>-0.006481854472911108</v>
      </c>
    </row>
    <row r="132" spans="1:9" ht="12.75">
      <c r="A132" t="s">
        <v>90</v>
      </c>
      <c r="B132">
        <f>B92*10000/B62</f>
        <v>-0.0019309735952041669</v>
      </c>
      <c r="C132">
        <f>C92*10000/C62</f>
        <v>-0.022042432599305863</v>
      </c>
      <c r="D132">
        <f>D92*10000/D62</f>
        <v>0.01474899509354054</v>
      </c>
      <c r="E132">
        <f>E92*10000/E62</f>
        <v>0.0021386847931980577</v>
      </c>
      <c r="F132">
        <f>F92*10000/F62</f>
        <v>0.05523654105032993</v>
      </c>
      <c r="G132">
        <f>AVERAGE(C132:E132)</f>
        <v>-0.0017182509041890881</v>
      </c>
      <c r="H132">
        <f>STDEV(C132:E132)</f>
        <v>0.01869650375470828</v>
      </c>
      <c r="I132">
        <f>(B132*B4+C132*C4+D132*D4+E132*E4+F132*F4)/SUM(B4:F4)</f>
        <v>0.005850073128016565</v>
      </c>
    </row>
    <row r="133" spans="1:9" ht="12.75">
      <c r="A133" t="s">
        <v>91</v>
      </c>
      <c r="B133">
        <f>B93*10000/B62</f>
        <v>0.07679811686668629</v>
      </c>
      <c r="C133">
        <f>C93*10000/C62</f>
        <v>0.06890120276592326</v>
      </c>
      <c r="D133">
        <f>D93*10000/D62</f>
        <v>0.08111696788032034</v>
      </c>
      <c r="E133">
        <f>E93*10000/E62</f>
        <v>0.08070394190308244</v>
      </c>
      <c r="F133">
        <f>F93*10000/F62</f>
        <v>0.03643095456704121</v>
      </c>
      <c r="G133">
        <f>AVERAGE(C133:E133)</f>
        <v>0.07690737084977535</v>
      </c>
      <c r="H133">
        <f>STDEV(C133:E133)</f>
        <v>0.006936619721062645</v>
      </c>
      <c r="I133">
        <f>(B133*B4+C133*C4+D133*D4+E133*E4+F133*F4)/SUM(B4:F4)</f>
        <v>0.07148249526910343</v>
      </c>
    </row>
    <row r="134" spans="1:9" ht="12.75">
      <c r="A134" t="s">
        <v>92</v>
      </c>
      <c r="B134">
        <f>B94*10000/B62</f>
        <v>-0.020110496176961683</v>
      </c>
      <c r="C134">
        <f>C94*10000/C62</f>
        <v>-0.0031209894170207628</v>
      </c>
      <c r="D134">
        <f>D94*10000/D62</f>
        <v>0.0076852528886379</v>
      </c>
      <c r="E134">
        <f>E94*10000/E62</f>
        <v>0.009742600550772355</v>
      </c>
      <c r="F134">
        <f>F94*10000/F62</f>
        <v>-0.013342239993265627</v>
      </c>
      <c r="G134">
        <f>AVERAGE(C134:E134)</f>
        <v>0.004768954674129831</v>
      </c>
      <c r="H134">
        <f>STDEV(C134:E134)</f>
        <v>0.006909890243110534</v>
      </c>
      <c r="I134">
        <f>(B134*B4+C134*C4+D134*D4+E134*E4+F134*F4)/SUM(B4:F4)</f>
        <v>-0.0012468253665644106</v>
      </c>
    </row>
    <row r="135" spans="1:9" ht="12.75">
      <c r="A135" t="s">
        <v>93</v>
      </c>
      <c r="B135">
        <f>B95*10000/B62</f>
        <v>-0.0033445650054392925</v>
      </c>
      <c r="C135">
        <f>C95*10000/C62</f>
        <v>-0.006297500059853763</v>
      </c>
      <c r="D135">
        <f>D95*10000/D62</f>
        <v>-0.006001866720066641</v>
      </c>
      <c r="E135">
        <f>E95*10000/E62</f>
        <v>-0.0007413647838419046</v>
      </c>
      <c r="F135">
        <f>F95*10000/F62</f>
        <v>0.0036647778529257605</v>
      </c>
      <c r="G135">
        <f>AVERAGE(C135:E135)</f>
        <v>-0.004346910521254102</v>
      </c>
      <c r="H135">
        <f>STDEV(C135:E135)</f>
        <v>0.0031259910134750677</v>
      </c>
      <c r="I135">
        <f>(B135*B4+C135*C4+D135*D4+E135*E4+F135*F4)/SUM(B4:F4)</f>
        <v>-0.0031328335331626406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2004-03-01T09:12:17Z</cp:lastPrinted>
  <dcterms:created xsi:type="dcterms:W3CDTF">2004-03-01T09:11:46Z</dcterms:created>
  <dcterms:modified xsi:type="dcterms:W3CDTF">2004-03-01T13:44:26Z</dcterms:modified>
  <cp:category/>
  <cp:version/>
  <cp:contentType/>
  <cp:contentStatus/>
</cp:coreProperties>
</file>