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<sst xmlns="http://schemas.openxmlformats.org/spreadsheetml/2006/main" count="202" uniqueCount="97">
  <si>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03/03/2004       09:19:27</t>
  </si>
  <si>
    <t>LISSNER</t>
  </si>
  <si>
    <t>HCMQAP197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</si>
  <si>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</si>
  <si>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</si>
  <si>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</si>
  <si>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</si>
  <si>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</si>
  <si>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</si>
  <si>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</si>
  <si>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</si>
  <si>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</si>
  <si>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</si>
  <si>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</si>
  <si>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</si>
  <si>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</si>
  <si>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</si>
  <si>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</si>
  <si>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</si>
  <si>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</si>
  <si>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</si>
  <si>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b8*!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</si>
  <si>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</si>
  <si>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</si>
  <si>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</si>
  <si>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</si>
  <si>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</si>
  <si>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</si>
  <si>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</si>
  <si>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</si>
  <si>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</si>
  <si>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</si>
  <si>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</si>
  <si>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</si>
  <si>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</si>
  <si>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</si>
  <si>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</si>
  <si>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a9!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</si>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</sst>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228038"/>
        <c:axId val="50181431"/>
      </c:lineChart>
      <c:catAx>
        <c:axId val="6522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-0.003765</v>
      </c>
      <c r="D4" s="13">
        <v>-0.003759</v>
      </c>
      <c r="E4" s="13">
        <v>-0.003759</v>
      </c>
      <c r="F4" s="24">
        <v>-0.002087</v>
      </c>
      <c r="G4" s="34">
        <v>-0.011719</v>
      </c>
    </row>
    <row r="5" spans="1:7" ht="12.75" thickBot="1">
      <c r="A5" s="44" t="s">
        <v>13</v>
      </c>
      <c r="B5" s="45">
        <v>10.531378</v>
      </c>
      <c r="C5" s="46">
        <v>5.766691</v>
      </c>
      <c r="D5" s="46">
        <v>-0.581406</v>
      </c>
      <c r="E5" s="46">
        <v>-5.36216</v>
      </c>
      <c r="F5" s="47">
        <v>-11.001774</v>
      </c>
      <c r="G5" s="48">
        <v>6.289149</v>
      </c>
    </row>
    <row r="6" spans="1:7" ht="12.75" thickTop="1">
      <c r="A6" s="6" t="s">
        <v>14</v>
      </c>
      <c r="B6" s="39">
        <v>1.690106</v>
      </c>
      <c r="C6" s="40">
        <v>88.3121</v>
      </c>
      <c r="D6" s="40">
        <v>106.1178</v>
      </c>
      <c r="E6" s="40">
        <v>-95.62531</v>
      </c>
      <c r="F6" s="41">
        <v>-180.1122</v>
      </c>
      <c r="G6" s="42">
        <v>-0.004595042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-0.4481832</v>
      </c>
      <c r="C8" s="14">
        <v>3.139306</v>
      </c>
      <c r="D8" s="14">
        <v>1.693648</v>
      </c>
      <c r="E8" s="14">
        <v>0.02339631</v>
      </c>
      <c r="F8" s="25">
        <v>-0.4063916</v>
      </c>
      <c r="G8" s="35">
        <v>1.050378</v>
      </c>
    </row>
    <row r="9" spans="1:7" ht="12">
      <c r="A9" s="20" t="s">
        <v>17</v>
      </c>
      <c r="B9" s="29">
        <v>-1.451181</v>
      </c>
      <c r="C9" s="14">
        <v>-0.9576772</v>
      </c>
      <c r="D9" s="14">
        <v>-0.3973754</v>
      </c>
      <c r="E9" s="14">
        <v>-1.100024</v>
      </c>
      <c r="F9" s="25">
        <v>-2.214364</v>
      </c>
      <c r="G9" s="49">
        <v>-1.096112</v>
      </c>
    </row>
    <row r="10" spans="1:7" ht="12">
      <c r="A10" s="20" t="s">
        <v>18</v>
      </c>
      <c r="B10" s="29">
        <v>-0.7677372</v>
      </c>
      <c r="C10" s="14">
        <v>0.2539147</v>
      </c>
      <c r="D10" s="14">
        <v>1.059192</v>
      </c>
      <c r="E10" s="14">
        <v>0.9032808</v>
      </c>
      <c r="F10" s="25">
        <v>-1.775226</v>
      </c>
      <c r="G10" s="35">
        <v>0.1853449</v>
      </c>
    </row>
    <row r="11" spans="1:7" ht="12">
      <c r="A11" s="21" t="s">
        <v>19</v>
      </c>
      <c r="B11" s="31">
        <v>4.627791</v>
      </c>
      <c r="C11" s="16">
        <v>4.79315</v>
      </c>
      <c r="D11" s="16">
        <v>4.973678</v>
      </c>
      <c r="E11" s="16">
        <v>4.408614</v>
      </c>
      <c r="F11" s="27">
        <v>16.09561</v>
      </c>
      <c r="G11" s="37">
        <v>6.229324</v>
      </c>
    </row>
    <row r="12" spans="1:7" ht="12">
      <c r="A12" s="20" t="s">
        <v>20</v>
      </c>
      <c r="B12" s="29">
        <v>-0.1171273</v>
      </c>
      <c r="C12" s="14">
        <v>0.2511643</v>
      </c>
      <c r="D12" s="14">
        <v>0.2673535</v>
      </c>
      <c r="E12" s="14">
        <v>0.1980068</v>
      </c>
      <c r="F12" s="25">
        <v>-0.398623</v>
      </c>
      <c r="G12" s="35">
        <v>0.102312</v>
      </c>
    </row>
    <row r="13" spans="1:7" ht="12">
      <c r="A13" s="20" t="s">
        <v>21</v>
      </c>
      <c r="B13" s="50">
        <v>-0.3036428</v>
      </c>
      <c r="C13" s="51">
        <v>-0.329129</v>
      </c>
      <c r="D13" s="51">
        <v>-0.2984342</v>
      </c>
      <c r="E13" s="51">
        <v>-0.4161193</v>
      </c>
      <c r="F13" s="52">
        <v>-0.09862214</v>
      </c>
      <c r="G13" s="49">
        <v>-0.3082129</v>
      </c>
    </row>
    <row r="14" spans="1:7" ht="12">
      <c r="A14" s="20" t="s">
        <v>22</v>
      </c>
      <c r="B14" s="29">
        <v>-0.1562807</v>
      </c>
      <c r="C14" s="14">
        <v>0.1484046</v>
      </c>
      <c r="D14" s="14">
        <v>0.1869743</v>
      </c>
      <c r="E14" s="14">
        <v>0.09041859</v>
      </c>
      <c r="F14" s="25">
        <v>0.2459452</v>
      </c>
      <c r="G14" s="35">
        <v>0.1127598</v>
      </c>
    </row>
    <row r="15" spans="1:7" ht="12">
      <c r="A15" s="21" t="s">
        <v>23</v>
      </c>
      <c r="B15" s="31">
        <v>-0.2725029</v>
      </c>
      <c r="C15" s="16">
        <v>0.1987235</v>
      </c>
      <c r="D15" s="16">
        <v>0.01574227</v>
      </c>
      <c r="E15" s="16">
        <v>-0.04590926</v>
      </c>
      <c r="F15" s="27">
        <v>-0.3515363</v>
      </c>
      <c r="G15" s="37">
        <v>-0.04566859</v>
      </c>
    </row>
    <row r="16" spans="1:7" ht="12">
      <c r="A16" s="20" t="s">
        <v>24</v>
      </c>
      <c r="B16" s="29">
        <v>0.0167838</v>
      </c>
      <c r="C16" s="14">
        <v>0.009814645</v>
      </c>
      <c r="D16" s="14">
        <v>-0.01713991</v>
      </c>
      <c r="E16" s="14">
        <v>0.04844244</v>
      </c>
      <c r="F16" s="25">
        <v>-0.002578124</v>
      </c>
      <c r="G16" s="35">
        <v>0.01197711</v>
      </c>
    </row>
    <row r="17" spans="1:7" ht="12">
      <c r="A17" s="20" t="s">
        <v>25</v>
      </c>
      <c r="B17" s="29">
        <v>-0.003394147</v>
      </c>
      <c r="C17" s="14">
        <v>-0.04059914</v>
      </c>
      <c r="D17" s="14">
        <v>-0.02309775</v>
      </c>
      <c r="E17" s="14">
        <v>-0.001334104</v>
      </c>
      <c r="F17" s="25">
        <v>-0.02162201</v>
      </c>
      <c r="G17" s="35">
        <v>-0.01903799</v>
      </c>
    </row>
    <row r="18" spans="1:7" ht="12">
      <c r="A18" s="20" t="s">
        <v>26</v>
      </c>
      <c r="B18" s="29">
        <v>0.003134343</v>
      </c>
      <c r="C18" s="14">
        <v>-0.02159715</v>
      </c>
      <c r="D18" s="14">
        <v>-0.02047083</v>
      </c>
      <c r="E18" s="14">
        <v>0.02546929</v>
      </c>
      <c r="F18" s="25">
        <v>0.03547544</v>
      </c>
      <c r="G18" s="35">
        <v>0.001199047</v>
      </c>
    </row>
    <row r="19" spans="1:7" ht="12">
      <c r="A19" s="21" t="s">
        <v>27</v>
      </c>
      <c r="B19" s="31">
        <v>-0.1902861</v>
      </c>
      <c r="C19" s="16">
        <v>-0.1847724</v>
      </c>
      <c r="D19" s="16">
        <v>-0.1787281</v>
      </c>
      <c r="E19" s="16">
        <v>-0.1607893</v>
      </c>
      <c r="F19" s="27">
        <v>-0.1225444</v>
      </c>
      <c r="G19" s="37">
        <v>-0.1700368</v>
      </c>
    </row>
    <row r="20" spans="1:7" ht="12.75" thickBot="1">
      <c r="A20" s="44" t="s">
        <v>28</v>
      </c>
      <c r="B20" s="45">
        <v>0.005062373</v>
      </c>
      <c r="C20" s="46">
        <v>-0.0005033916</v>
      </c>
      <c r="D20" s="46">
        <v>0.001296814</v>
      </c>
      <c r="E20" s="46">
        <v>-0.004693255</v>
      </c>
      <c r="F20" s="47">
        <v>0.002830553</v>
      </c>
      <c r="G20" s="48">
        <v>0.0001706315</v>
      </c>
    </row>
    <row r="21" spans="1:7" ht="12.75" thickTop="1">
      <c r="A21" s="6" t="s">
        <v>29</v>
      </c>
      <c r="B21" s="39">
        <v>-107.0008</v>
      </c>
      <c r="C21" s="40">
        <v>109.8981</v>
      </c>
      <c r="D21" s="40">
        <v>27.15761</v>
      </c>
      <c r="E21" s="40">
        <v>22.1239</v>
      </c>
      <c r="F21" s="41">
        <v>-171.2804</v>
      </c>
      <c r="G21" s="43">
        <v>0.008185468</v>
      </c>
    </row>
    <row r="22" spans="1:7" ht="12">
      <c r="A22" s="20" t="s">
        <v>30</v>
      </c>
      <c r="B22" s="29">
        <v>210.6587</v>
      </c>
      <c r="C22" s="14">
        <v>115.3389</v>
      </c>
      <c r="D22" s="14">
        <v>-11.62812</v>
      </c>
      <c r="E22" s="14">
        <v>-107.2473</v>
      </c>
      <c r="F22" s="25">
        <v>-220.071</v>
      </c>
      <c r="G22" s="36">
        <v>0</v>
      </c>
    </row>
    <row r="23" spans="1:7" ht="12">
      <c r="A23" s="20" t="s">
        <v>31</v>
      </c>
      <c r="B23" s="29">
        <v>2.11075</v>
      </c>
      <c r="C23" s="14">
        <v>-1.282445</v>
      </c>
      <c r="D23" s="14">
        <v>-0.3150017</v>
      </c>
      <c r="E23" s="14">
        <v>-2.053271</v>
      </c>
      <c r="F23" s="25">
        <v>5.460442</v>
      </c>
      <c r="G23" s="35">
        <v>0.155197</v>
      </c>
    </row>
    <row r="24" spans="1:7" ht="12">
      <c r="A24" s="20" t="s">
        <v>32</v>
      </c>
      <c r="B24" s="29">
        <v>0.3720834</v>
      </c>
      <c r="C24" s="14">
        <v>0.532529</v>
      </c>
      <c r="D24" s="14">
        <v>2.953279</v>
      </c>
      <c r="E24" s="14">
        <v>3.060361</v>
      </c>
      <c r="F24" s="25">
        <v>1.699158</v>
      </c>
      <c r="G24" s="35">
        <v>1.855652</v>
      </c>
    </row>
    <row r="25" spans="1:7" ht="12">
      <c r="A25" s="20" t="s">
        <v>33</v>
      </c>
      <c r="B25" s="29">
        <v>0.472806</v>
      </c>
      <c r="C25" s="14">
        <v>0.2222156</v>
      </c>
      <c r="D25" s="14">
        <v>0.509626</v>
      </c>
      <c r="E25" s="14">
        <v>-1.149873</v>
      </c>
      <c r="F25" s="25">
        <v>-3.424752</v>
      </c>
      <c r="G25" s="35">
        <v>-0.4894807</v>
      </c>
    </row>
    <row r="26" spans="1:7" ht="12">
      <c r="A26" s="21" t="s">
        <v>34</v>
      </c>
      <c r="B26" s="53">
        <v>1.053497</v>
      </c>
      <c r="C26" s="54">
        <v>1.16636</v>
      </c>
      <c r="D26" s="54">
        <v>0.08835785</v>
      </c>
      <c r="E26" s="54">
        <v>0.4408583</v>
      </c>
      <c r="F26" s="55">
        <v>1.178799</v>
      </c>
      <c r="G26" s="37">
        <v>0.7174206</v>
      </c>
    </row>
    <row r="27" spans="1:7" ht="12">
      <c r="A27" s="20" t="s">
        <v>35</v>
      </c>
      <c r="B27" s="29">
        <v>-0.08253251</v>
      </c>
      <c r="C27" s="14">
        <v>-0.2370295</v>
      </c>
      <c r="D27" s="14">
        <v>-0.1889713</v>
      </c>
      <c r="E27" s="14">
        <v>0.0315241</v>
      </c>
      <c r="F27" s="25">
        <v>0.06405747</v>
      </c>
      <c r="G27" s="35">
        <v>-0.09835581</v>
      </c>
    </row>
    <row r="28" spans="1:7" ht="12">
      <c r="A28" s="20" t="s">
        <v>36</v>
      </c>
      <c r="B28" s="29">
        <v>0.1255543</v>
      </c>
      <c r="C28" s="14">
        <v>-0.1152443</v>
      </c>
      <c r="D28" s="14">
        <v>-0.07363758</v>
      </c>
      <c r="E28" s="14">
        <v>0.113719</v>
      </c>
      <c r="F28" s="25">
        <v>0.1004634</v>
      </c>
      <c r="G28" s="35">
        <v>0.01345465</v>
      </c>
    </row>
    <row r="29" spans="1:7" ht="12">
      <c r="A29" s="20" t="s">
        <v>37</v>
      </c>
      <c r="B29" s="50">
        <v>0.04628289</v>
      </c>
      <c r="C29" s="51">
        <v>0.2254279</v>
      </c>
      <c r="D29" s="51">
        <v>0.08732224</v>
      </c>
      <c r="E29" s="51">
        <v>0.04714319</v>
      </c>
      <c r="F29" s="52">
        <v>-0.08621395</v>
      </c>
      <c r="G29" s="35">
        <v>0.08181837</v>
      </c>
    </row>
    <row r="30" spans="1:7" ht="12">
      <c r="A30" s="21" t="s">
        <v>38</v>
      </c>
      <c r="B30" s="31">
        <v>0.03914588</v>
      </c>
      <c r="C30" s="16">
        <v>0.1081044</v>
      </c>
      <c r="D30" s="16">
        <v>-0.02394626</v>
      </c>
      <c r="E30" s="16">
        <v>0.01569197</v>
      </c>
      <c r="F30" s="27">
        <v>0.2981017</v>
      </c>
      <c r="G30" s="37">
        <v>0.06951906</v>
      </c>
    </row>
    <row r="31" spans="1:7" ht="12">
      <c r="A31" s="20" t="s">
        <v>39</v>
      </c>
      <c r="B31" s="29">
        <v>-0.008143255</v>
      </c>
      <c r="C31" s="14">
        <v>0.02782526</v>
      </c>
      <c r="D31" s="14">
        <v>0.001564221</v>
      </c>
      <c r="E31" s="14">
        <v>0.03399443</v>
      </c>
      <c r="F31" s="25">
        <v>0.03226858</v>
      </c>
      <c r="G31" s="35">
        <v>0.01838858</v>
      </c>
    </row>
    <row r="32" spans="1:7" ht="12">
      <c r="A32" s="20" t="s">
        <v>40</v>
      </c>
      <c r="B32" s="29">
        <v>0.005725653</v>
      </c>
      <c r="C32" s="14">
        <v>-0.03985952</v>
      </c>
      <c r="D32" s="14">
        <v>-0.02108874</v>
      </c>
      <c r="E32" s="14">
        <v>-0.02149051</v>
      </c>
      <c r="F32" s="25">
        <v>0.009407521</v>
      </c>
      <c r="G32" s="35">
        <v>-0.01776025</v>
      </c>
    </row>
    <row r="33" spans="1:7" ht="12">
      <c r="A33" s="20" t="s">
        <v>41</v>
      </c>
      <c r="B33" s="29">
        <v>0.0992291</v>
      </c>
      <c r="C33" s="14">
        <v>0.05894821</v>
      </c>
      <c r="D33" s="14">
        <v>0.05792902</v>
      </c>
      <c r="E33" s="14">
        <v>0.07179511</v>
      </c>
      <c r="F33" s="25">
        <v>0.0649625</v>
      </c>
      <c r="G33" s="49">
        <v>0.06841422</v>
      </c>
    </row>
    <row r="34" spans="1:7" ht="12">
      <c r="A34" s="21" t="s">
        <v>42</v>
      </c>
      <c r="B34" s="31">
        <v>-0.03243056</v>
      </c>
      <c r="C34" s="16">
        <v>-0.005052305</v>
      </c>
      <c r="D34" s="16">
        <v>0.001878543</v>
      </c>
      <c r="E34" s="16">
        <v>0.01809273</v>
      </c>
      <c r="F34" s="27">
        <v>-0.006590711</v>
      </c>
      <c r="G34" s="37">
        <v>-0.001949153</v>
      </c>
    </row>
    <row r="35" spans="1:7" ht="12.75" thickBot="1">
      <c r="A35" s="22" t="s">
        <v>43</v>
      </c>
      <c r="B35" s="32">
        <v>-0.004955907</v>
      </c>
      <c r="C35" s="17">
        <v>0.002435182</v>
      </c>
      <c r="D35" s="17">
        <v>-0.001048186</v>
      </c>
      <c r="E35" s="17">
        <v>-0.004223453</v>
      </c>
      <c r="F35" s="28">
        <v>0.006023482</v>
      </c>
      <c r="G35" s="38">
        <v>-0.0005931</v>
      </c>
    </row>
    <row r="36" spans="1:7" ht="12">
      <c r="A36" s="4" t="s">
        <v>44</v>
      </c>
      <c r="B36" s="3">
        <v>20.93506</v>
      </c>
      <c r="C36" s="3">
        <v>20.95032</v>
      </c>
      <c r="D36" s="3">
        <v>20.97473</v>
      </c>
      <c r="E36" s="3">
        <v>20.98389</v>
      </c>
      <c r="F36" s="3">
        <v>21.0083</v>
      </c>
      <c r="G36" s="3"/>
    </row>
    <row r="37" spans="1:6" ht="12">
      <c r="A37" s="4" t="s">
        <v>45</v>
      </c>
      <c r="B37" s="2">
        <v>-0.1536051</v>
      </c>
      <c r="C37" s="2">
        <v>-0.1271566</v>
      </c>
      <c r="D37" s="2">
        <v>-0.1118978</v>
      </c>
      <c r="E37" s="2">
        <v>-0.1022339</v>
      </c>
      <c r="F37" s="2">
        <v>-0.09918213</v>
      </c>
    </row>
    <row r="38" spans="1:7" ht="12">
      <c r="A38" s="4" t="s">
        <v>52</v>
      </c>
      <c r="B38" s="2">
        <v>0</v>
      </c>
      <c r="C38" s="2">
        <v>-0.0001522652</v>
      </c>
      <c r="D38" s="2">
        <v>-0.0001803464</v>
      </c>
      <c r="E38" s="2">
        <v>0.0001629476</v>
      </c>
      <c r="F38" s="2">
        <v>0.0002996376</v>
      </c>
      <c r="G38" s="2">
        <v>9.103602E-05</v>
      </c>
    </row>
    <row r="39" spans="1:7" ht="12.75" thickBot="1">
      <c r="A39" s="4" t="s">
        <v>53</v>
      </c>
      <c r="B39" s="2">
        <v>0.0001818812</v>
      </c>
      <c r="C39" s="2">
        <v>-0.0001850706</v>
      </c>
      <c r="D39" s="2">
        <v>-4.637765E-05</v>
      </c>
      <c r="E39" s="2">
        <v>-3.586306E-05</v>
      </c>
      <c r="F39" s="2">
        <v>0.0002977709</v>
      </c>
      <c r="G39" s="2">
        <v>0.0007951815</v>
      </c>
    </row>
    <row r="40" spans="2:5" ht="12.75" thickBot="1">
      <c r="B40" s="7" t="s">
        <v>46</v>
      </c>
      <c r="C40" s="8">
        <v>-0.003761</v>
      </c>
      <c r="D40" s="18" t="s">
        <v>47</v>
      </c>
      <c r="E40" s="9">
        <v>3.115912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0.003765</v>
      </c>
      <c r="D4">
        <v>0.003759</v>
      </c>
      <c r="E4">
        <v>0.003759</v>
      </c>
      <c r="F4">
        <v>0.002087</v>
      </c>
      <c r="G4">
        <v>0.011719</v>
      </c>
    </row>
    <row r="5" spans="1:7" ht="12.75">
      <c r="A5" t="s">
        <v>13</v>
      </c>
      <c r="B5">
        <v>10.531378</v>
      </c>
      <c r="C5">
        <v>5.766691</v>
      </c>
      <c r="D5">
        <v>-0.581406</v>
      </c>
      <c r="E5">
        <v>-5.36216</v>
      </c>
      <c r="F5">
        <v>-11.001774</v>
      </c>
      <c r="G5">
        <v>6.289149</v>
      </c>
    </row>
    <row r="6" spans="1:7" ht="12.75">
      <c r="A6" t="s">
        <v>14</v>
      </c>
      <c r="B6" s="56">
        <v>1.690106</v>
      </c>
      <c r="C6" s="56">
        <v>88.3121</v>
      </c>
      <c r="D6" s="56">
        <v>106.1178</v>
      </c>
      <c r="E6" s="56">
        <v>-95.62531</v>
      </c>
      <c r="F6" s="56">
        <v>-180.1122</v>
      </c>
      <c r="G6" s="56">
        <v>-0.004595042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-0.4481832</v>
      </c>
      <c r="C8" s="56">
        <v>3.139306</v>
      </c>
      <c r="D8" s="56">
        <v>1.693648</v>
      </c>
      <c r="E8" s="56">
        <v>0.02339631</v>
      </c>
      <c r="F8" s="56">
        <v>-0.4063916</v>
      </c>
      <c r="G8" s="56">
        <v>1.050378</v>
      </c>
    </row>
    <row r="9" spans="1:7" ht="12.75">
      <c r="A9" t="s">
        <v>17</v>
      </c>
      <c r="B9" s="56">
        <v>-1.451181</v>
      </c>
      <c r="C9" s="56">
        <v>-0.9576772</v>
      </c>
      <c r="D9" s="56">
        <v>-0.3973754</v>
      </c>
      <c r="E9" s="56">
        <v>-1.100024</v>
      </c>
      <c r="F9" s="56">
        <v>-2.214364</v>
      </c>
      <c r="G9" s="56">
        <v>-1.096112</v>
      </c>
    </row>
    <row r="10" spans="1:7" ht="12.75">
      <c r="A10" t="s">
        <v>18</v>
      </c>
      <c r="B10" s="56">
        <v>-0.7677372</v>
      </c>
      <c r="C10" s="56">
        <v>0.2539147</v>
      </c>
      <c r="D10" s="56">
        <v>1.059192</v>
      </c>
      <c r="E10" s="56">
        <v>0.9032808</v>
      </c>
      <c r="F10" s="56">
        <v>-1.775226</v>
      </c>
      <c r="G10" s="56">
        <v>0.1853449</v>
      </c>
    </row>
    <row r="11" spans="1:7" ht="12.75">
      <c r="A11" t="s">
        <v>19</v>
      </c>
      <c r="B11" s="56">
        <v>4.627791</v>
      </c>
      <c r="C11" s="56">
        <v>4.79315</v>
      </c>
      <c r="D11" s="56">
        <v>4.973678</v>
      </c>
      <c r="E11" s="56">
        <v>4.408614</v>
      </c>
      <c r="F11" s="56">
        <v>16.09561</v>
      </c>
      <c r="G11" s="56">
        <v>6.229324</v>
      </c>
    </row>
    <row r="12" spans="1:7" ht="12.75">
      <c r="A12" t="s">
        <v>20</v>
      </c>
      <c r="B12" s="56">
        <v>-0.1171273</v>
      </c>
      <c r="C12" s="56">
        <v>0.2511643</v>
      </c>
      <c r="D12" s="56">
        <v>0.2673535</v>
      </c>
      <c r="E12" s="56">
        <v>0.1980068</v>
      </c>
      <c r="F12" s="56">
        <v>-0.398623</v>
      </c>
      <c r="G12" s="56">
        <v>0.102312</v>
      </c>
    </row>
    <row r="13" spans="1:7" ht="12.75">
      <c r="A13" t="s">
        <v>21</v>
      </c>
      <c r="B13" s="56">
        <v>-0.3036428</v>
      </c>
      <c r="C13" s="56">
        <v>-0.329129</v>
      </c>
      <c r="D13" s="56">
        <v>-0.2984342</v>
      </c>
      <c r="E13" s="56">
        <v>-0.4161193</v>
      </c>
      <c r="F13" s="56">
        <v>-0.09862214</v>
      </c>
      <c r="G13" s="56">
        <v>-0.3082129</v>
      </c>
    </row>
    <row r="14" spans="1:7" ht="12.75">
      <c r="A14" t="s">
        <v>22</v>
      </c>
      <c r="B14" s="56">
        <v>-0.1562807</v>
      </c>
      <c r="C14" s="56">
        <v>0.1484046</v>
      </c>
      <c r="D14" s="56">
        <v>0.1869743</v>
      </c>
      <c r="E14" s="56">
        <v>0.09041859</v>
      </c>
      <c r="F14" s="56">
        <v>0.2459452</v>
      </c>
      <c r="G14" s="56">
        <v>0.1127598</v>
      </c>
    </row>
    <row r="15" spans="1:7" ht="12.75">
      <c r="A15" t="s">
        <v>23</v>
      </c>
      <c r="B15" s="56">
        <v>-0.2725029</v>
      </c>
      <c r="C15" s="56">
        <v>0.1987235</v>
      </c>
      <c r="D15" s="56">
        <v>0.01574227</v>
      </c>
      <c r="E15" s="56">
        <v>-0.04590926</v>
      </c>
      <c r="F15" s="56">
        <v>-0.3515363</v>
      </c>
      <c r="G15" s="56">
        <v>-0.04566859</v>
      </c>
    </row>
    <row r="16" spans="1:7" ht="12.75">
      <c r="A16" t="s">
        <v>24</v>
      </c>
      <c r="B16" s="56">
        <v>0.0167838</v>
      </c>
      <c r="C16" s="56">
        <v>0.009814645</v>
      </c>
      <c r="D16" s="56">
        <v>-0.01713991</v>
      </c>
      <c r="E16" s="56">
        <v>0.04844244</v>
      </c>
      <c r="F16" s="56">
        <v>-0.002578124</v>
      </c>
      <c r="G16" s="56">
        <v>0.01197711</v>
      </c>
    </row>
    <row r="17" spans="1:7" ht="12.75">
      <c r="A17" t="s">
        <v>25</v>
      </c>
      <c r="B17" s="56">
        <v>-0.003394147</v>
      </c>
      <c r="C17" s="56">
        <v>-0.04059914</v>
      </c>
      <c r="D17" s="56">
        <v>-0.02309775</v>
      </c>
      <c r="E17" s="56">
        <v>-0.001334104</v>
      </c>
      <c r="F17" s="56">
        <v>-0.02162201</v>
      </c>
      <c r="G17" s="56">
        <v>-0.01903799</v>
      </c>
    </row>
    <row r="18" spans="1:7" ht="12.75">
      <c r="A18" t="s">
        <v>26</v>
      </c>
      <c r="B18" s="56">
        <v>0.003134343</v>
      </c>
      <c r="C18" s="56">
        <v>-0.02159715</v>
      </c>
      <c r="D18" s="56">
        <v>-0.02047083</v>
      </c>
      <c r="E18" s="56">
        <v>0.02546929</v>
      </c>
      <c r="F18" s="56">
        <v>0.03547544</v>
      </c>
      <c r="G18" s="56">
        <v>0.001199047</v>
      </c>
    </row>
    <row r="19" spans="1:7" ht="12.75">
      <c r="A19" t="s">
        <v>27</v>
      </c>
      <c r="B19" s="56">
        <v>-0.1902861</v>
      </c>
      <c r="C19" s="56">
        <v>-0.1847724</v>
      </c>
      <c r="D19" s="56">
        <v>-0.1787281</v>
      </c>
      <c r="E19" s="56">
        <v>-0.1607893</v>
      </c>
      <c r="F19" s="56">
        <v>-0.1225444</v>
      </c>
      <c r="G19" s="56">
        <v>-0.1700368</v>
      </c>
    </row>
    <row r="20" spans="1:7" ht="12.75">
      <c r="A20" t="s">
        <v>28</v>
      </c>
      <c r="B20" s="56">
        <v>0.005062373</v>
      </c>
      <c r="C20" s="56">
        <v>-0.0005033916</v>
      </c>
      <c r="D20" s="56">
        <v>0.001296814</v>
      </c>
      <c r="E20" s="56">
        <v>-0.004693255</v>
      </c>
      <c r="F20" s="56">
        <v>0.002830553</v>
      </c>
      <c r="G20" s="56">
        <v>0.0001706315</v>
      </c>
    </row>
    <row r="21" spans="1:7" ht="12.75">
      <c r="A21" t="s">
        <v>29</v>
      </c>
      <c r="B21" s="56">
        <v>-107.0008</v>
      </c>
      <c r="C21" s="56">
        <v>109.8981</v>
      </c>
      <c r="D21" s="56">
        <v>27.15761</v>
      </c>
      <c r="E21" s="56">
        <v>22.1239</v>
      </c>
      <c r="F21" s="56">
        <v>-171.2804</v>
      </c>
      <c r="G21" s="56">
        <v>0.008185468</v>
      </c>
    </row>
    <row r="22" spans="1:7" ht="12.75">
      <c r="A22" t="s">
        <v>30</v>
      </c>
      <c r="B22" s="56">
        <v>210.6587</v>
      </c>
      <c r="C22" s="56">
        <v>115.3389</v>
      </c>
      <c r="D22" s="56">
        <v>-11.62812</v>
      </c>
      <c r="E22" s="56">
        <v>-107.2473</v>
      </c>
      <c r="F22" s="56">
        <v>-220.071</v>
      </c>
      <c r="G22" s="56">
        <v>0</v>
      </c>
    </row>
    <row r="23" spans="1:7" ht="12.75">
      <c r="A23" t="s">
        <v>31</v>
      </c>
      <c r="B23" s="56">
        <v>2.11075</v>
      </c>
      <c r="C23" s="56">
        <v>-1.282445</v>
      </c>
      <c r="D23" s="56">
        <v>-0.3150017</v>
      </c>
      <c r="E23" s="56">
        <v>-2.053271</v>
      </c>
      <c r="F23" s="56">
        <v>5.460442</v>
      </c>
      <c r="G23" s="56">
        <v>0.155197</v>
      </c>
    </row>
    <row r="24" spans="1:7" ht="12.75">
      <c r="A24" t="s">
        <v>32</v>
      </c>
      <c r="B24" s="56">
        <v>0.3720834</v>
      </c>
      <c r="C24" s="56">
        <v>0.532529</v>
      </c>
      <c r="D24" s="56">
        <v>2.953279</v>
      </c>
      <c r="E24" s="56">
        <v>3.060361</v>
      </c>
      <c r="F24" s="56">
        <v>1.699158</v>
      </c>
      <c r="G24" s="56">
        <v>1.855652</v>
      </c>
    </row>
    <row r="25" spans="1:7" ht="12.75">
      <c r="A25" t="s">
        <v>33</v>
      </c>
      <c r="B25" s="56">
        <v>0.472806</v>
      </c>
      <c r="C25" s="56">
        <v>0.2222156</v>
      </c>
      <c r="D25" s="56">
        <v>0.509626</v>
      </c>
      <c r="E25" s="56">
        <v>-1.149873</v>
      </c>
      <c r="F25" s="56">
        <v>-3.424752</v>
      </c>
      <c r="G25" s="56">
        <v>-0.4894807</v>
      </c>
    </row>
    <row r="26" spans="1:7" ht="12.75">
      <c r="A26" t="s">
        <v>34</v>
      </c>
      <c r="B26" s="56">
        <v>1.053497</v>
      </c>
      <c r="C26" s="56">
        <v>1.16636</v>
      </c>
      <c r="D26" s="56">
        <v>0.08835785</v>
      </c>
      <c r="E26" s="56">
        <v>0.4408583</v>
      </c>
      <c r="F26" s="56">
        <v>1.178799</v>
      </c>
      <c r="G26" s="56">
        <v>0.7174206</v>
      </c>
    </row>
    <row r="27" spans="1:7" ht="12.75">
      <c r="A27" t="s">
        <v>35</v>
      </c>
      <c r="B27" s="56">
        <v>-0.08253251</v>
      </c>
      <c r="C27" s="56">
        <v>-0.2370295</v>
      </c>
      <c r="D27" s="56">
        <v>-0.1889713</v>
      </c>
      <c r="E27" s="56">
        <v>0.0315241</v>
      </c>
      <c r="F27" s="56">
        <v>0.06405747</v>
      </c>
      <c r="G27" s="56">
        <v>-0.09835581</v>
      </c>
    </row>
    <row r="28" spans="1:7" ht="12.75">
      <c r="A28" t="s">
        <v>36</v>
      </c>
      <c r="B28" s="56">
        <v>0.1255543</v>
      </c>
      <c r="C28" s="56">
        <v>-0.1152443</v>
      </c>
      <c r="D28" s="56">
        <v>-0.07363758</v>
      </c>
      <c r="E28" s="56">
        <v>0.113719</v>
      </c>
      <c r="F28" s="56">
        <v>0.1004634</v>
      </c>
      <c r="G28" s="56">
        <v>0.01345465</v>
      </c>
    </row>
    <row r="29" spans="1:7" ht="12.75">
      <c r="A29" t="s">
        <v>37</v>
      </c>
      <c r="B29" s="56">
        <v>0.04628289</v>
      </c>
      <c r="C29" s="56">
        <v>0.2254279</v>
      </c>
      <c r="D29" s="56">
        <v>0.08732224</v>
      </c>
      <c r="E29" s="56">
        <v>0.04714319</v>
      </c>
      <c r="F29" s="56">
        <v>-0.08621395</v>
      </c>
      <c r="G29" s="56">
        <v>0.08181837</v>
      </c>
    </row>
    <row r="30" spans="1:7" ht="12.75">
      <c r="A30" t="s">
        <v>38</v>
      </c>
      <c r="B30" s="56">
        <v>0.03914588</v>
      </c>
      <c r="C30" s="56">
        <v>0.1081044</v>
      </c>
      <c r="D30" s="56">
        <v>-0.02394626</v>
      </c>
      <c r="E30" s="56">
        <v>0.01569197</v>
      </c>
      <c r="F30" s="56">
        <v>0.2981017</v>
      </c>
      <c r="G30" s="56">
        <v>0.06951906</v>
      </c>
    </row>
    <row r="31" spans="1:7" ht="12.75">
      <c r="A31" t="s">
        <v>39</v>
      </c>
      <c r="B31" s="56">
        <v>-0.008143255</v>
      </c>
      <c r="C31" s="56">
        <v>0.02782526</v>
      </c>
      <c r="D31" s="56">
        <v>0.001564221</v>
      </c>
      <c r="E31" s="56">
        <v>0.03399443</v>
      </c>
      <c r="F31" s="56">
        <v>0.03226858</v>
      </c>
      <c r="G31" s="56">
        <v>0.01838858</v>
      </c>
    </row>
    <row r="32" spans="1:7" ht="12.75">
      <c r="A32" t="s">
        <v>40</v>
      </c>
      <c r="B32" s="56">
        <v>0.005725653</v>
      </c>
      <c r="C32" s="56">
        <v>-0.03985952</v>
      </c>
      <c r="D32" s="56">
        <v>-0.02108874</v>
      </c>
      <c r="E32" s="56">
        <v>-0.02149051</v>
      </c>
      <c r="F32" s="56">
        <v>0.009407521</v>
      </c>
      <c r="G32" s="56">
        <v>-0.01776025</v>
      </c>
    </row>
    <row r="33" spans="1:7" ht="12.75">
      <c r="A33" t="s">
        <v>41</v>
      </c>
      <c r="B33" s="56">
        <v>0.0992291</v>
      </c>
      <c r="C33" s="56">
        <v>0.05894821</v>
      </c>
      <c r="D33" s="56">
        <v>0.05792902</v>
      </c>
      <c r="E33" s="56">
        <v>0.07179511</v>
      </c>
      <c r="F33" s="56">
        <v>0.0649625</v>
      </c>
      <c r="G33" s="56">
        <v>0.06841422</v>
      </c>
    </row>
    <row r="34" spans="1:7" ht="12.75">
      <c r="A34" t="s">
        <v>42</v>
      </c>
      <c r="B34" s="56">
        <v>-0.03243056</v>
      </c>
      <c r="C34" s="56">
        <v>-0.005052305</v>
      </c>
      <c r="D34" s="56">
        <v>0.001878543</v>
      </c>
      <c r="E34" s="56">
        <v>0.01809273</v>
      </c>
      <c r="F34" s="56">
        <v>-0.006590711</v>
      </c>
      <c r="G34" s="56">
        <v>-0.001949153</v>
      </c>
    </row>
    <row r="35" spans="1:7" ht="12.75">
      <c r="A35" t="s">
        <v>43</v>
      </c>
      <c r="B35" s="56">
        <v>-0.004955907</v>
      </c>
      <c r="C35" s="56">
        <v>0.002435182</v>
      </c>
      <c r="D35" s="56">
        <v>-0.001048186</v>
      </c>
      <c r="E35" s="56">
        <v>-0.004223453</v>
      </c>
      <c r="F35" s="56">
        <v>0.006023482</v>
      </c>
      <c r="G35" s="56">
        <v>-0.0005931</v>
      </c>
    </row>
    <row r="36" spans="1:6" ht="12.75">
      <c r="A36" t="s">
        <v>44</v>
      </c>
      <c r="B36" s="56">
        <v>20.93506</v>
      </c>
      <c r="C36" s="56">
        <v>20.95032</v>
      </c>
      <c r="D36" s="56">
        <v>20.97473</v>
      </c>
      <c r="E36" s="56">
        <v>20.98389</v>
      </c>
      <c r="F36" s="56">
        <v>21.0083</v>
      </c>
    </row>
    <row r="37" spans="1:6" ht="12.75">
      <c r="A37" t="s">
        <v>45</v>
      </c>
      <c r="B37" s="56">
        <v>-0.1536051</v>
      </c>
      <c r="C37" s="56">
        <v>-0.1271566</v>
      </c>
      <c r="D37" s="56">
        <v>-0.1118978</v>
      </c>
      <c r="E37" s="56">
        <v>-0.1022339</v>
      </c>
      <c r="F37" s="56">
        <v>-0.09918213</v>
      </c>
    </row>
    <row r="38" spans="1:7" ht="12.75">
      <c r="A38" t="s">
        <v>54</v>
      </c>
      <c r="B38" s="56">
        <v>0</v>
      </c>
      <c r="C38" s="56">
        <v>-0.0001522652</v>
      </c>
      <c r="D38" s="56">
        <v>-0.0001803464</v>
      </c>
      <c r="E38" s="56">
        <v>0.0001629476</v>
      </c>
      <c r="F38" s="56">
        <v>0.0002996376</v>
      </c>
      <c r="G38" s="56">
        <v>9.103602E-05</v>
      </c>
    </row>
    <row r="39" spans="1:7" ht="12.75">
      <c r="A39" t="s">
        <v>55</v>
      </c>
      <c r="B39" s="56">
        <v>0.0001818812</v>
      </c>
      <c r="C39" s="56">
        <v>-0.0001850706</v>
      </c>
      <c r="D39" s="56">
        <v>-4.637765E-05</v>
      </c>
      <c r="E39" s="56">
        <v>-3.586306E-05</v>
      </c>
      <c r="F39" s="56">
        <v>0.0002977709</v>
      </c>
      <c r="G39" s="56">
        <v>0.0007951815</v>
      </c>
    </row>
    <row r="40" spans="2:5" ht="12.75">
      <c r="B40" t="s">
        <v>46</v>
      </c>
      <c r="C40">
        <v>-0.003761</v>
      </c>
      <c r="D40" t="s">
        <v>47</v>
      </c>
      <c r="E40">
        <v>3.115912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9.583049347600885E-07</v>
      </c>
      <c r="C50">
        <f>-0.017/(C7*C7+C22*C22)*(C21*C22+C6*C7)</f>
        <v>-0.0001522651534866861</v>
      </c>
      <c r="D50">
        <f>-0.017/(D7*D7+D22*D22)*(D21*D22+D6*D7)</f>
        <v>-0.00018034633151684082</v>
      </c>
      <c r="E50">
        <f>-0.017/(E7*E7+E22*E22)*(E21*E22+E6*E7)</f>
        <v>0.00016294764864045218</v>
      </c>
      <c r="F50">
        <f>-0.017/(F7*F7+F22*F22)*(F21*F22+F6*F7)</f>
        <v>0.00029963766743262263</v>
      </c>
      <c r="G50">
        <f>(B50*B$4+C50*C$4+D50*D$4+E50*E$4+F50*F$4)/SUM(B$4:F$4)</f>
        <v>-7.14889130736263E-07</v>
      </c>
    </row>
    <row r="51" spans="1:7" ht="12.75">
      <c r="A51" t="s">
        <v>58</v>
      </c>
      <c r="B51">
        <f>-0.017/(B7*B7+B22*B22)*(B21*B7-B6*B22)</f>
        <v>0.00018188117247282398</v>
      </c>
      <c r="C51">
        <f>-0.017/(C7*C7+C22*C22)*(C21*C7-C6*C22)</f>
        <v>-0.00018507056046885147</v>
      </c>
      <c r="D51">
        <f>-0.017/(D7*D7+D22*D22)*(D21*D7-D6*D22)</f>
        <v>-4.637764587844376E-05</v>
      </c>
      <c r="E51">
        <f>-0.017/(E7*E7+E22*E22)*(E21*E7-E6*E22)</f>
        <v>-3.5863060464196284E-05</v>
      </c>
      <c r="F51">
        <f>-0.017/(F7*F7+F22*F22)*(F21*F7-F6*F22)</f>
        <v>0.0002977708361109565</v>
      </c>
      <c r="G51">
        <f>(B51*B$4+C51*C$4+D51*D$4+E51*E$4+F51*F$4)/SUM(B$4:F$4)</f>
        <v>1.6766027066798702E-06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9999.954784096357</v>
      </c>
      <c r="C62">
        <f>C7+(2/0.017)*(C8*C50-C23*C51)</f>
        <v>9999.915841208842</v>
      </c>
      <c r="D62">
        <f>D7+(2/0.017)*(D8*D50-D23*D51)</f>
        <v>9999.962346795179</v>
      </c>
      <c r="E62">
        <f>E7+(2/0.017)*(E8*E50-E23*E51)</f>
        <v>9999.991785387256</v>
      </c>
      <c r="F62">
        <f>F7+(2/0.017)*(F8*F50-F23*F51)</f>
        <v>9999.794384634004</v>
      </c>
    </row>
    <row r="63" spans="1:6" ht="12.75">
      <c r="A63" t="s">
        <v>66</v>
      </c>
      <c r="B63">
        <f>B8+(3/0.017)*(B9*B50-B24*B51)</f>
        <v>-0.4603712539346832</v>
      </c>
      <c r="C63">
        <f>C8+(3/0.017)*(C9*C50-C24*C51)</f>
        <v>3.182431230531403</v>
      </c>
      <c r="D63">
        <f>D8+(3/0.017)*(D9*D50-D24*D51)</f>
        <v>1.730465292341285</v>
      </c>
      <c r="E63">
        <f>E8+(3/0.017)*(E9*E50-E24*E51)</f>
        <v>0.011132943059506493</v>
      </c>
      <c r="F63">
        <f>F8+(3/0.017)*(F9*F50-F24*F51)</f>
        <v>-0.6127680521443635</v>
      </c>
    </row>
    <row r="64" spans="1:6" ht="12.75">
      <c r="A64" t="s">
        <v>67</v>
      </c>
      <c r="B64">
        <f>B9+(4/0.017)*(B10*B50-B25*B51)</f>
        <v>-1.4715881143481282</v>
      </c>
      <c r="C64">
        <f>C9+(4/0.017)*(C10*C50-C25*C51)</f>
        <v>-0.9570976223837891</v>
      </c>
      <c r="D64">
        <f>D9+(4/0.017)*(D10*D50-D25*D51)</f>
        <v>-0.4367603735090677</v>
      </c>
      <c r="E64">
        <f>E9+(4/0.017)*(E10*E50-E25*E51)</f>
        <v>-1.0750947017654304</v>
      </c>
      <c r="F64">
        <f>F9+(4/0.017)*(F10*F50-F25*F51)</f>
        <v>-2.099571837951312</v>
      </c>
    </row>
    <row r="65" spans="1:6" ht="12.75">
      <c r="A65" t="s">
        <v>68</v>
      </c>
      <c r="B65">
        <f>B10+(5/0.017)*(B11*B50-B26*B51)</f>
        <v>-0.822789092530666</v>
      </c>
      <c r="C65">
        <f>C10+(5/0.017)*(C11*C50-C26*C51)</f>
        <v>0.10274681131580593</v>
      </c>
      <c r="D65">
        <f>D10+(5/0.017)*(D11*D50-D26*D51)</f>
        <v>0.796578249303489</v>
      </c>
      <c r="E65">
        <f>E10+(5/0.017)*(E11*E50-E26*E51)</f>
        <v>1.119217215568359</v>
      </c>
      <c r="F65">
        <f>F10+(5/0.017)*(F11*F50-F26*F51)</f>
        <v>-0.45997921397987174</v>
      </c>
    </row>
    <row r="66" spans="1:6" ht="12.75">
      <c r="A66" t="s">
        <v>69</v>
      </c>
      <c r="B66">
        <f>B11+(6/0.017)*(B12*B50-B27*B51)</f>
        <v>4.633049423299885</v>
      </c>
      <c r="C66">
        <f>C11+(6/0.017)*(C12*C50-C27*C51)</f>
        <v>4.764169734199108</v>
      </c>
      <c r="D66">
        <f>D11+(6/0.017)*(D12*D50-D27*D51)</f>
        <v>4.953567317537961</v>
      </c>
      <c r="E66">
        <f>E11+(6/0.017)*(E12*E50-E27*E51)</f>
        <v>4.420400574063247</v>
      </c>
      <c r="F66">
        <f>F11+(6/0.017)*(F12*F50-F27*F51)</f>
        <v>16.046721678009632</v>
      </c>
    </row>
    <row r="67" spans="1:6" ht="12.75">
      <c r="A67" t="s">
        <v>70</v>
      </c>
      <c r="B67">
        <f>B12+(7/0.017)*(B13*B50-B28*B51)</f>
        <v>-0.1266501599886202</v>
      </c>
      <c r="C67">
        <f>C12+(7/0.017)*(C13*C50-C28*C51)</f>
        <v>0.2630175855041502</v>
      </c>
      <c r="D67">
        <f>D12+(7/0.017)*(D13*D50-D28*D51)</f>
        <v>0.28810906640729667</v>
      </c>
      <c r="E67">
        <f>E12+(7/0.017)*(E13*E50-E28*E51)</f>
        <v>0.17176612642283054</v>
      </c>
      <c r="F67">
        <f>F12+(7/0.017)*(F13*F50-F28*F51)</f>
        <v>-0.4231089911896201</v>
      </c>
    </row>
    <row r="68" spans="1:6" ht="12.75">
      <c r="A68" t="s">
        <v>71</v>
      </c>
      <c r="B68">
        <f>B13+(8/0.017)*(B14*B50-B29*B51)</f>
        <v>-0.30767468275983456</v>
      </c>
      <c r="C68">
        <f>C13+(8/0.017)*(C14*C50-C29*C51)</f>
        <v>-0.32012983830532427</v>
      </c>
      <c r="D68">
        <f>D13+(8/0.017)*(D14*D50-D29*D51)</f>
        <v>-0.3123967078441867</v>
      </c>
      <c r="E68">
        <f>E13+(8/0.017)*(E14*E50-E29*E51)</f>
        <v>-0.4083902667259623</v>
      </c>
      <c r="F68">
        <f>F13+(8/0.017)*(F14*F50-F29*F51)</f>
        <v>-0.051861459519916206</v>
      </c>
    </row>
    <row r="69" spans="1:6" ht="12.75">
      <c r="A69" t="s">
        <v>72</v>
      </c>
      <c r="B69">
        <f>B14+(9/0.017)*(B15*B50-B30*B51)</f>
        <v>-0.1601883091077166</v>
      </c>
      <c r="C69">
        <f>C14+(9/0.017)*(C15*C50-C30*C51)</f>
        <v>0.14297721758906687</v>
      </c>
      <c r="D69">
        <f>D14+(9/0.017)*(D15*D50-D30*D51)</f>
        <v>0.1848833184531902</v>
      </c>
      <c r="E69">
        <f>E14+(9/0.017)*(E15*E50-E30*E51)</f>
        <v>0.08675609617116486</v>
      </c>
      <c r="F69">
        <f>F14+(9/0.017)*(F15*F50-F30*F51)</f>
        <v>0.14318663619735708</v>
      </c>
    </row>
    <row r="70" spans="1:6" ht="12.75">
      <c r="A70" t="s">
        <v>73</v>
      </c>
      <c r="B70">
        <f>B15+(10/0.017)*(B16*B50-B31*B51)</f>
        <v>-0.27162220072617105</v>
      </c>
      <c r="C70">
        <f>C15+(10/0.017)*(C16*C50-C31*C51)</f>
        <v>0.20087362237414658</v>
      </c>
      <c r="D70">
        <f>D15+(10/0.017)*(D16*D50-D31*D51)</f>
        <v>0.017603249281554375</v>
      </c>
      <c r="E70">
        <f>E15+(10/0.017)*(E16*E50-E31*E51)</f>
        <v>-0.04054883294650466</v>
      </c>
      <c r="F70">
        <f>F15+(10/0.017)*(F16*F50-F31*F51)</f>
        <v>-0.3576428559461326</v>
      </c>
    </row>
    <row r="71" spans="1:6" ht="12.75">
      <c r="A71" t="s">
        <v>74</v>
      </c>
      <c r="B71">
        <f>B16+(11/0.017)*(B17*B50-B32*B51)</f>
        <v>0.016107855753238157</v>
      </c>
      <c r="C71">
        <f>C16+(11/0.017)*(C17*C50-C32*C51)</f>
        <v>0.009041416549893452</v>
      </c>
      <c r="D71">
        <f>D16+(11/0.017)*(D17*D50-D32*D51)</f>
        <v>-0.015077378706261418</v>
      </c>
      <c r="E71">
        <f>E16+(11/0.017)*(E17*E50-E32*E51)</f>
        <v>0.04780307821981408</v>
      </c>
      <c r="F71">
        <f>F16+(11/0.017)*(F17*F50-F32*F51)</f>
        <v>-0.008582864846504026</v>
      </c>
    </row>
    <row r="72" spans="1:6" ht="12.75">
      <c r="A72" t="s">
        <v>75</v>
      </c>
      <c r="B72">
        <f>B17+(12/0.017)*(B18*B50-B33*B51)</f>
        <v>-0.01613172445533574</v>
      </c>
      <c r="C72">
        <f>C17+(12/0.017)*(C18*C50-C33*C51)</f>
        <v>-0.030576971795557267</v>
      </c>
      <c r="D72">
        <f>D17+(12/0.017)*(D18*D50-D33*D51)</f>
        <v>-0.018595314233470463</v>
      </c>
      <c r="E72">
        <f>E17+(12/0.017)*(E18*E50-E33*E51)</f>
        <v>0.003412921851062639</v>
      </c>
      <c r="F72">
        <f>F17+(12/0.017)*(F18*F50-F33*F51)</f>
        <v>-0.027773181657490865</v>
      </c>
    </row>
    <row r="73" spans="1:6" ht="12.75">
      <c r="A73" t="s">
        <v>76</v>
      </c>
      <c r="B73">
        <f>B18+(13/0.017)*(B19*B50-B34*B51)</f>
        <v>0.007505521246197187</v>
      </c>
      <c r="C73">
        <f>C18+(13/0.017)*(C19*C50-C34*C51)</f>
        <v>-0.0007976356432224073</v>
      </c>
      <c r="D73">
        <f>D18+(13/0.017)*(D19*D50-D34*D51)</f>
        <v>0.0042445249698796796</v>
      </c>
      <c r="E73">
        <f>E18+(13/0.017)*(E19*E50-E34*E51)</f>
        <v>0.005930001177017974</v>
      </c>
      <c r="F73">
        <f>F18+(13/0.017)*(F19*F50-F34*F51)</f>
        <v>0.008897019033962953</v>
      </c>
    </row>
    <row r="74" spans="1:6" ht="12.75">
      <c r="A74" t="s">
        <v>77</v>
      </c>
      <c r="B74">
        <f>B19+(14/0.017)*(B20*B50-B35*B51)</f>
        <v>-0.18953978678706163</v>
      </c>
      <c r="C74">
        <f>C19+(14/0.017)*(C20*C50-C35*C51)</f>
        <v>-0.18433812864967636</v>
      </c>
      <c r="D74">
        <f>D19+(14/0.017)*(D20*D50-D35*D51)</f>
        <v>-0.17896073721491493</v>
      </c>
      <c r="E74">
        <f>E19+(14/0.017)*(E20*E50-E35*E51)</f>
        <v>-0.1615438347904926</v>
      </c>
      <c r="F74">
        <f>F19+(14/0.017)*(F20*F50-F35*F51)</f>
        <v>-0.12332302809539109</v>
      </c>
    </row>
    <row r="75" spans="1:6" ht="12.75">
      <c r="A75" t="s">
        <v>78</v>
      </c>
      <c r="B75" s="56">
        <f>B20</f>
        <v>0.005062373</v>
      </c>
      <c r="C75" s="56">
        <f>C20</f>
        <v>-0.0005033916</v>
      </c>
      <c r="D75" s="56">
        <f>D20</f>
        <v>0.001296814</v>
      </c>
      <c r="E75" s="56">
        <f>E20</f>
        <v>-0.004693255</v>
      </c>
      <c r="F75" s="56">
        <f>F20</f>
        <v>0.002830553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210.6493478419109</v>
      </c>
      <c r="C82">
        <f>C22+(2/0.017)*(C8*C51+C23*C50)</f>
        <v>115.29352100751294</v>
      </c>
      <c r="D82">
        <f>D22+(2/0.017)*(D8*D51+D23*D50)</f>
        <v>-11.630677412490607</v>
      </c>
      <c r="E82">
        <f>E22+(2/0.017)*(E8*E51+E23*E50)</f>
        <v>-107.28676055820608</v>
      </c>
      <c r="F82">
        <f>F22+(2/0.017)*(F8*F51+F23*F50)</f>
        <v>-219.89274793676344</v>
      </c>
    </row>
    <row r="83" spans="1:6" ht="12.75">
      <c r="A83" t="s">
        <v>81</v>
      </c>
      <c r="B83">
        <f>B23+(3/0.017)*(B9*B51+B24*B50)</f>
        <v>2.064234835460249</v>
      </c>
      <c r="C83">
        <f>C23+(3/0.017)*(C9*C51+C24*C50)</f>
        <v>-1.265476956547448</v>
      </c>
      <c r="D83">
        <f>D23+(3/0.017)*(D9*D51+D24*D50)</f>
        <v>-0.4057399996494799</v>
      </c>
      <c r="E83">
        <f>E23+(3/0.017)*(E9*E51+E24*E50)</f>
        <v>-1.9583070842061747</v>
      </c>
      <c r="F83">
        <f>F23+(3/0.017)*(F9*F51+F24*F50)</f>
        <v>5.433928832938613</v>
      </c>
    </row>
    <row r="84" spans="1:6" ht="12.75">
      <c r="A84" t="s">
        <v>82</v>
      </c>
      <c r="B84">
        <f>B24+(4/0.017)*(B10*B51+B25*B50)</f>
        <v>0.33933425887905444</v>
      </c>
      <c r="C84">
        <f>C24+(4/0.017)*(C10*C51+C25*C50)</f>
        <v>0.5135106874631962</v>
      </c>
      <c r="D84">
        <f>D24+(4/0.017)*(D10*D51+D25*D50)</f>
        <v>2.9200949974026162</v>
      </c>
      <c r="E84">
        <f>E24+(4/0.017)*(E10*E51+E25*E50)</f>
        <v>3.008651937521955</v>
      </c>
      <c r="F84">
        <f>F24+(4/0.017)*(F10*F51+F25*F50)</f>
        <v>1.3333238279715016</v>
      </c>
    </row>
    <row r="85" spans="1:6" ht="12.75">
      <c r="A85" t="s">
        <v>83</v>
      </c>
      <c r="B85">
        <f>B25+(5/0.017)*(B11*B51+B26*B50)</f>
        <v>0.720664124827364</v>
      </c>
      <c r="C85">
        <f>C25+(5/0.017)*(C11*C51+C26*C50)</f>
        <v>-0.0909217356858843</v>
      </c>
      <c r="D85">
        <f>D25+(5/0.017)*(D11*D51+D26*D50)</f>
        <v>0.4370958555571701</v>
      </c>
      <c r="E85">
        <f>E25+(5/0.017)*(E11*E51+E26*E50)</f>
        <v>-1.1752464020813749</v>
      </c>
      <c r="F85">
        <f>F25+(5/0.017)*(F11*F51+F26*F50)</f>
        <v>-1.911217932309476</v>
      </c>
    </row>
    <row r="86" spans="1:6" ht="12.75">
      <c r="A86" t="s">
        <v>84</v>
      </c>
      <c r="B86">
        <f>B26+(6/0.017)*(B12*B51+B27*B50)</f>
        <v>1.0459502910714633</v>
      </c>
      <c r="C86">
        <f>C26+(6/0.017)*(C12*C51+C27*C50)</f>
        <v>1.1626923113273904</v>
      </c>
      <c r="D86">
        <f>D26+(6/0.017)*(D12*D51+D27*D50)</f>
        <v>0.09600998697750796</v>
      </c>
      <c r="E86">
        <f>E26+(6/0.017)*(E12*E51+E27*E50)</f>
        <v>0.4401649993399239</v>
      </c>
      <c r="F86">
        <f>F26+(6/0.017)*(F12*F51+F27*F50)</f>
        <v>1.143679844784486</v>
      </c>
    </row>
    <row r="87" spans="1:6" ht="12.75">
      <c r="A87" t="s">
        <v>85</v>
      </c>
      <c r="B87">
        <f>B27+(7/0.017)*(B13*B51+B28*B50)</f>
        <v>-0.10522345848244859</v>
      </c>
      <c r="C87">
        <f>C27+(7/0.017)*(C13*C51+C28*C50)</f>
        <v>-0.20472253196049245</v>
      </c>
      <c r="D87">
        <f>D27+(7/0.017)*(D13*D51+D28*D50)</f>
        <v>-0.1778038528574846</v>
      </c>
      <c r="E87">
        <f>E27+(7/0.017)*(E13*E51+E28*E50)</f>
        <v>0.04529909334727872</v>
      </c>
      <c r="F87">
        <f>F27+(7/0.017)*(F13*F51+F28*F50)</f>
        <v>0.06436045542708772</v>
      </c>
    </row>
    <row r="88" spans="1:6" ht="12.75">
      <c r="A88" t="s">
        <v>86</v>
      </c>
      <c r="B88">
        <f>B28+(8/0.017)*(B14*B51+B29*B50)</f>
        <v>0.11219892878635686</v>
      </c>
      <c r="C88">
        <f>C28+(8/0.017)*(C14*C51+C29*C50)</f>
        <v>-0.1443220111961586</v>
      </c>
      <c r="D88">
        <f>D28+(8/0.017)*(D14*D51+D29*D50)</f>
        <v>-0.08512919106710731</v>
      </c>
      <c r="E88">
        <f>E28+(8/0.017)*(E14*E51+E29*E50)</f>
        <v>0.1158080280468954</v>
      </c>
      <c r="F88">
        <f>F28+(8/0.017)*(F14*F51+F29*F50)</f>
        <v>0.12277039339450524</v>
      </c>
    </row>
    <row r="89" spans="1:6" ht="12.75">
      <c r="A89" t="s">
        <v>87</v>
      </c>
      <c r="B89">
        <f>B29+(9/0.017)*(B15*B51+B30*B50)</f>
        <v>0.020063437095389023</v>
      </c>
      <c r="C89">
        <f>C29+(9/0.017)*(C15*C51+C30*C50)</f>
        <v>0.1972428633389846</v>
      </c>
      <c r="D89">
        <f>D29+(9/0.017)*(D15*D51+D30*D50)</f>
        <v>0.08922205038179355</v>
      </c>
      <c r="E89">
        <f>E29+(9/0.017)*(E15*E51+E30*E50)</f>
        <v>0.04936852797832631</v>
      </c>
      <c r="F89">
        <f>F29+(9/0.017)*(F15*F51+F30*F50)</f>
        <v>-0.09434294055046313</v>
      </c>
    </row>
    <row r="90" spans="1:6" ht="12.75">
      <c r="A90" t="s">
        <v>88</v>
      </c>
      <c r="B90">
        <f>B30+(10/0.017)*(B16*B51+B31*B50)</f>
        <v>0.04093697029476345</v>
      </c>
      <c r="C90">
        <f>C30+(10/0.017)*(C16*C51+C31*C50)</f>
        <v>0.10454368274372956</v>
      </c>
      <c r="D90">
        <f>D30+(10/0.017)*(D16*D51+D31*D50)</f>
        <v>-0.02364460873097836</v>
      </c>
      <c r="E90">
        <f>E30+(10/0.017)*(E16*E51+E31*E50)</f>
        <v>0.01792845134154073</v>
      </c>
      <c r="F90">
        <f>F30+(10/0.017)*(F16*F51+F31*F50)</f>
        <v>0.3033376952373443</v>
      </c>
    </row>
    <row r="91" spans="1:6" ht="12.75">
      <c r="A91" t="s">
        <v>89</v>
      </c>
      <c r="B91">
        <f>B31+(11/0.017)*(B17*B51+B32*B50)</f>
        <v>-0.008539154391657967</v>
      </c>
      <c r="C91">
        <f>C31+(11/0.017)*(C17*C51+C32*C50)</f>
        <v>0.036614209222097</v>
      </c>
      <c r="D91">
        <f>D31+(11/0.017)*(D17*D51+D32*D50)</f>
        <v>0.004718306754083185</v>
      </c>
      <c r="E91">
        <f>E31+(11/0.017)*(E17*E51+E32*E50)</f>
        <v>0.031759499810480436</v>
      </c>
      <c r="F91">
        <f>F31+(11/0.017)*(F17*F51+F32*F50)</f>
        <v>0.029926514128194318</v>
      </c>
    </row>
    <row r="92" spans="1:6" ht="12.75">
      <c r="A92" t="s">
        <v>90</v>
      </c>
      <c r="B92">
        <f>B32+(12/0.017)*(B18*B51+B33*B50)</f>
        <v>0.006195184564216793</v>
      </c>
      <c r="C92">
        <f>C32+(12/0.017)*(C18*C51+C33*C50)</f>
        <v>-0.04337393994474274</v>
      </c>
      <c r="D92">
        <f>D32+(12/0.017)*(D18*D51+D33*D50)</f>
        <v>-0.02779313812290909</v>
      </c>
      <c r="E92">
        <f>E32+(12/0.017)*(E18*E51+E33*E50)</f>
        <v>-0.013877259879200615</v>
      </c>
      <c r="F92">
        <f>F32+(12/0.017)*(F18*F51+F33*F50)</f>
        <v>0.030604295165267636</v>
      </c>
    </row>
    <row r="93" spans="1:6" ht="12.75">
      <c r="A93" t="s">
        <v>91</v>
      </c>
      <c r="B93">
        <f>B33+(13/0.017)*(B19*B51+B34*B50)</f>
        <v>0.07273927732902595</v>
      </c>
      <c r="C93">
        <f>C33+(13/0.017)*(C19*C51+C34*C50)</f>
        <v>0.08568632065323516</v>
      </c>
      <c r="D93">
        <f>D33+(13/0.017)*(D19*D51+D34*D50)</f>
        <v>0.06400858485246151</v>
      </c>
      <c r="E93">
        <f>E33+(13/0.017)*(E19*E51+E34*E50)</f>
        <v>0.07845918850502769</v>
      </c>
      <c r="F93">
        <f>F33+(13/0.017)*(F19*F51+F34*F50)</f>
        <v>0.035548108332163875</v>
      </c>
    </row>
    <row r="94" spans="1:6" ht="12.75">
      <c r="A94" t="s">
        <v>92</v>
      </c>
      <c r="B94">
        <f>B34+(14/0.017)*(B20*B51+B35*B50)</f>
        <v>-0.031676206180446684</v>
      </c>
      <c r="C94">
        <f>C34+(14/0.017)*(C20*C51+C35*C50)</f>
        <v>-0.0052809417962535205</v>
      </c>
      <c r="D94">
        <f>D34+(14/0.017)*(D20*D51+D35*D50)</f>
        <v>0.0019846904394936146</v>
      </c>
      <c r="E94">
        <f>E34+(14/0.017)*(E20*E51+E35*E50)</f>
        <v>0.01766458756075506</v>
      </c>
      <c r="F94">
        <f>F34+(14/0.017)*(F20*F51+F35*F50)</f>
        <v>-0.004410237163719841</v>
      </c>
    </row>
    <row r="95" spans="1:6" ht="12.75">
      <c r="A95" t="s">
        <v>93</v>
      </c>
      <c r="B95" s="56">
        <f>B35</f>
        <v>-0.004955907</v>
      </c>
      <c r="C95" s="56">
        <f>C35</f>
        <v>0.002435182</v>
      </c>
      <c r="D95" s="56">
        <f>D35</f>
        <v>-0.001048186</v>
      </c>
      <c r="E95" s="56">
        <f>E35</f>
        <v>-0.004223453</v>
      </c>
      <c r="F95" s="56">
        <f>F35</f>
        <v>0.006023482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-0.46037333555432125</v>
      </c>
      <c r="C103">
        <f>C63*10000/C62</f>
        <v>3.1824580137133376</v>
      </c>
      <c r="D103">
        <f>D63*10000/D62</f>
        <v>1.730471808122228</v>
      </c>
      <c r="E103">
        <f>E63*10000/E62</f>
        <v>0.0111329522047956</v>
      </c>
      <c r="F103">
        <f>F63*10000/F62</f>
        <v>-0.6127806518561641</v>
      </c>
      <c r="G103">
        <f>AVERAGE(C103:E103)</f>
        <v>1.6413542580134537</v>
      </c>
      <c r="H103">
        <f>STDEV(C103:E103)</f>
        <v>1.5875396419431806</v>
      </c>
      <c r="I103">
        <f>(B103*B4+C103*C4+D103*D4+E103*E4+F103*F4)/SUM(B4:F4)</f>
        <v>1.0372568789092989</v>
      </c>
      <c r="K103">
        <f>(LN(H103)+LN(H123))/2-LN(K114*K115^3)</f>
        <v>-3.773115089838306</v>
      </c>
    </row>
    <row r="104" spans="1:11" ht="12.75">
      <c r="A104" t="s">
        <v>67</v>
      </c>
      <c r="B104">
        <f>B64*10000/B62</f>
        <v>-1.4715947682968527</v>
      </c>
      <c r="C104">
        <f>C64*10000/C62</f>
        <v>-0.9571056772694702</v>
      </c>
      <c r="D104">
        <f>D64*10000/D62</f>
        <v>-0.43676201805804016</v>
      </c>
      <c r="E104">
        <f>E64*10000/E62</f>
        <v>-1.0750955849148196</v>
      </c>
      <c r="F104">
        <f>F64*10000/F62</f>
        <v>-2.09961500926217</v>
      </c>
      <c r="G104">
        <f>AVERAGE(C104:E104)</f>
        <v>-0.8229877600807768</v>
      </c>
      <c r="H104">
        <f>STDEV(C104:E104)</f>
        <v>0.3396441482306144</v>
      </c>
      <c r="I104">
        <f>(B104*B4+C104*C4+D104*D4+E104*E4+F104*F4)/SUM(B4:F4)</f>
        <v>-1.0872365699794586</v>
      </c>
      <c r="K104">
        <f>(LN(H104)+LN(H124))/2-LN(K114*K115^4)</f>
        <v>-3.6533539880314465</v>
      </c>
    </row>
    <row r="105" spans="1:11" ht="12.75">
      <c r="A105" t="s">
        <v>68</v>
      </c>
      <c r="B105">
        <f>B65*10000/B62</f>
        <v>-0.8227928128627204</v>
      </c>
      <c r="C105">
        <f>C65*10000/C62</f>
        <v>0.10274767602782682</v>
      </c>
      <c r="D105">
        <f>D65*10000/D62</f>
        <v>0.7965812486871804</v>
      </c>
      <c r="E105">
        <f>E65*10000/E62</f>
        <v>1.1192181349627146</v>
      </c>
      <c r="F105">
        <f>F65*10000/F62</f>
        <v>-0.4599886720537876</v>
      </c>
      <c r="G105">
        <f>AVERAGE(C105:E105)</f>
        <v>0.672849019892574</v>
      </c>
      <c r="H105">
        <f>STDEV(C105:E105)</f>
        <v>0.5194086029357678</v>
      </c>
      <c r="I105">
        <f>(B105*B4+C105*C4+D105*D4+E105*E4+F105*F4)/SUM(B4:F4)</f>
        <v>0.3052516223038422</v>
      </c>
      <c r="K105">
        <f>(LN(H105)+LN(H125))/2-LN(K114*K115^5)</f>
        <v>-3.121457210590166</v>
      </c>
    </row>
    <row r="106" spans="1:11" ht="12.75">
      <c r="A106" t="s">
        <v>69</v>
      </c>
      <c r="B106">
        <f>B66*10000/B62</f>
        <v>4.6330703721462365</v>
      </c>
      <c r="C106">
        <f>C66*10000/C62</f>
        <v>4.7642098292131125</v>
      </c>
      <c r="D106">
        <f>D66*10000/D62</f>
        <v>4.953585969376672</v>
      </c>
      <c r="E106">
        <f>E66*10000/E62</f>
        <v>4.420404205254118</v>
      </c>
      <c r="F106">
        <f>F66*10000/F62</f>
        <v>16.04705163004904</v>
      </c>
      <c r="G106">
        <f>AVERAGE(C106:E106)</f>
        <v>4.712733334614634</v>
      </c>
      <c r="H106">
        <f>STDEV(C106:E106)</f>
        <v>0.2702925646782116</v>
      </c>
      <c r="I106">
        <f>(B106*B4+C106*C4+D106*D4+E106*E4+F106*F4)/SUM(B4:F4)</f>
        <v>6.214854666345218</v>
      </c>
      <c r="K106">
        <f>(LN(H106)+LN(H126))/2-LN(K114*K115^6)</f>
        <v>-3.0627578231529773</v>
      </c>
    </row>
    <row r="107" spans="1:11" ht="12.75">
      <c r="A107" t="s">
        <v>70</v>
      </c>
      <c r="B107">
        <f>B67*10000/B62</f>
        <v>-0.1266507326513526</v>
      </c>
      <c r="C107">
        <f>C67*10000/C62</f>
        <v>0.263019799046984</v>
      </c>
      <c r="D107">
        <f>D67*10000/D62</f>
        <v>0.28811015123435024</v>
      </c>
      <c r="E107">
        <f>E67*10000/E62</f>
        <v>0.17176626752216756</v>
      </c>
      <c r="F107">
        <f>F67*10000/F62</f>
        <v>-0.42311769113951236</v>
      </c>
      <c r="G107">
        <f>AVERAGE(C107:E107)</f>
        <v>0.24096540593450064</v>
      </c>
      <c r="H107">
        <f>STDEV(C107:E107)</f>
        <v>0.06122721626024185</v>
      </c>
      <c r="I107">
        <f>(B107*B4+C107*C4+D107*D4+E107*E4+F107*F4)/SUM(B4:F4)</f>
        <v>0.09917590387655037</v>
      </c>
      <c r="K107">
        <f>(LN(H107)+LN(H127))/2-LN(K114*K115^7)</f>
        <v>-3.9028868550485933</v>
      </c>
    </row>
    <row r="108" spans="1:9" ht="12.75">
      <c r="A108" t="s">
        <v>71</v>
      </c>
      <c r="B108">
        <f>B68*10000/B62</f>
        <v>-0.30767607394500585</v>
      </c>
      <c r="C108">
        <f>C68*10000/C62</f>
        <v>-0.32013253250201884</v>
      </c>
      <c r="D108">
        <f>D68*10000/D62</f>
        <v>-0.3123978841223384</v>
      </c>
      <c r="E108">
        <f>E68*10000/E62</f>
        <v>-0.4083906022030268</v>
      </c>
      <c r="F108">
        <f>F68*10000/F62</f>
        <v>-0.051862525893140506</v>
      </c>
      <c r="G108">
        <f>AVERAGE(C108:E108)</f>
        <v>-0.34697367294246134</v>
      </c>
      <c r="H108">
        <f>STDEV(C108:E108)</f>
        <v>0.05332903145789613</v>
      </c>
      <c r="I108">
        <f>(B108*B4+C108*C4+D108*D4+E108*E4+F108*F4)/SUM(B4:F4)</f>
        <v>-0.3018756444505987</v>
      </c>
    </row>
    <row r="109" spans="1:9" ht="12.75">
      <c r="A109" t="s">
        <v>72</v>
      </c>
      <c r="B109">
        <f>B69*10000/B62</f>
        <v>-0.16018903341690655</v>
      </c>
      <c r="C109">
        <f>C69*10000/C62</f>
        <v>0.14297842087817314</v>
      </c>
      <c r="D109">
        <f>D69*10000/D62</f>
        <v>0.18488401460075718</v>
      </c>
      <c r="E109">
        <f>E69*10000/E62</f>
        <v>0.08675616743799673</v>
      </c>
      <c r="F109">
        <f>F69*10000/F62</f>
        <v>0.14318958039515506</v>
      </c>
      <c r="G109">
        <f>AVERAGE(C109:E109)</f>
        <v>0.13820620097230904</v>
      </c>
      <c r="H109">
        <f>STDEV(C109:E109)</f>
        <v>0.049237680279659336</v>
      </c>
      <c r="I109">
        <f>(B109*B4+C109*C4+D109*D4+E109*E4+F109*F4)/SUM(B4:F4)</f>
        <v>0.09576011106471151</v>
      </c>
    </row>
    <row r="110" spans="1:11" ht="12.75">
      <c r="A110" t="s">
        <v>73</v>
      </c>
      <c r="B110">
        <f>B70*10000/B62</f>
        <v>-0.2716234288960499</v>
      </c>
      <c r="C110">
        <f>C70*10000/C62</f>
        <v>0.20087531291649743</v>
      </c>
      <c r="D110">
        <f>D70*10000/D62</f>
        <v>0.01760331556367902</v>
      </c>
      <c r="E110">
        <f>E70*10000/E62</f>
        <v>-0.040548866255828014</v>
      </c>
      <c r="F110">
        <f>F70*10000/F62</f>
        <v>-0.35765020978401096</v>
      </c>
      <c r="G110">
        <f>AVERAGE(C110:E110)</f>
        <v>0.05930992074144948</v>
      </c>
      <c r="H110">
        <f>STDEV(C110:E110)</f>
        <v>0.1259999573763761</v>
      </c>
      <c r="I110">
        <f>(B110*B4+C110*C4+D110*D4+E110*E4+F110*F4)/SUM(B4:F4)</f>
        <v>-0.04413222819219905</v>
      </c>
      <c r="K110">
        <f>EXP(AVERAGE(K103:K107))</f>
        <v>0.030115533014744313</v>
      </c>
    </row>
    <row r="111" spans="1:9" ht="12.75">
      <c r="A111" t="s">
        <v>74</v>
      </c>
      <c r="B111">
        <f>B71*10000/B62</f>
        <v>0.016107928586692844</v>
      </c>
      <c r="C111">
        <f>C71*10000/C62</f>
        <v>0.009041492642002553</v>
      </c>
      <c r="D111">
        <f>D71*10000/D62</f>
        <v>-0.01507743547763804</v>
      </c>
      <c r="E111">
        <f>E71*10000/E62</f>
        <v>0.04780311748822389</v>
      </c>
      <c r="F111">
        <f>F71*10000/F62</f>
        <v>-0.008583041327022407</v>
      </c>
      <c r="G111">
        <f>AVERAGE(C111:E111)</f>
        <v>0.0139223915508628</v>
      </c>
      <c r="H111">
        <f>STDEV(C111:E111)</f>
        <v>0.03172315189167096</v>
      </c>
      <c r="I111">
        <f>(B111*B4+C111*C4+D111*D4+E111*E4+F111*F4)/SUM(B4:F4)</f>
        <v>0.011230864728320229</v>
      </c>
    </row>
    <row r="112" spans="1:9" ht="12.75">
      <c r="A112" t="s">
        <v>75</v>
      </c>
      <c r="B112">
        <f>B72*10000/B62</f>
        <v>-0.01613179739671541</v>
      </c>
      <c r="C112">
        <f>C72*10000/C62</f>
        <v>-0.03057722912982132</v>
      </c>
      <c r="D112">
        <f>D72*10000/D62</f>
        <v>-0.018595384251051658</v>
      </c>
      <c r="E112">
        <f>E72*10000/E62</f>
        <v>0.0034129246546480752</v>
      </c>
      <c r="F112">
        <f>F72*10000/F62</f>
        <v>-0.0277737527285241</v>
      </c>
      <c r="G112">
        <f>AVERAGE(C112:E112)</f>
        <v>-0.0152532295754083</v>
      </c>
      <c r="H112">
        <f>STDEV(C112:E112)</f>
        <v>0.017239783553743167</v>
      </c>
      <c r="I112">
        <f>(B112*B4+C112*C4+D112*D4+E112*E4+F112*F4)/SUM(B4:F4)</f>
        <v>-0.017058072290943922</v>
      </c>
    </row>
    <row r="113" spans="1:9" ht="12.75">
      <c r="A113" t="s">
        <v>76</v>
      </c>
      <c r="B113">
        <f>B73*10000/B62</f>
        <v>0.007505555183243183</v>
      </c>
      <c r="C113">
        <f>C73*10000/C62</f>
        <v>-0.0007976423560840537</v>
      </c>
      <c r="D113">
        <f>D73*10000/D62</f>
        <v>0.004244540951936663</v>
      </c>
      <c r="E113">
        <f>E73*10000/E62</f>
        <v>0.005930006048288299</v>
      </c>
      <c r="F113">
        <f>F73*10000/F62</f>
        <v>0.008897201974106978</v>
      </c>
      <c r="G113">
        <f>AVERAGE(C113:E113)</f>
        <v>0.003125634881380303</v>
      </c>
      <c r="H113">
        <f>STDEV(C113:E113)</f>
        <v>0.0035006108551593348</v>
      </c>
      <c r="I113">
        <f>(B113*B4+C113*C4+D113*D4+E113*E4+F113*F4)/SUM(B4:F4)</f>
        <v>0.004527706861205115</v>
      </c>
    </row>
    <row r="114" spans="1:11" ht="12.75">
      <c r="A114" t="s">
        <v>77</v>
      </c>
      <c r="B114">
        <f>B74*10000/B62</f>
        <v>-0.18954064381221034</v>
      </c>
      <c r="C114">
        <f>C74*10000/C62</f>
        <v>-0.18433968003013973</v>
      </c>
      <c r="D114">
        <f>D74*10000/D62</f>
        <v>-0.17896141106198152</v>
      </c>
      <c r="E114">
        <f>E74*10000/E62</f>
        <v>-0.16154396749260602</v>
      </c>
      <c r="F114">
        <f>F74*10000/F62</f>
        <v>-0.12332556385848602</v>
      </c>
      <c r="G114">
        <f>AVERAGE(C114:E114)</f>
        <v>-0.17494835286157576</v>
      </c>
      <c r="H114">
        <f>STDEV(C114:E114)</f>
        <v>0.011915939099095278</v>
      </c>
      <c r="I114">
        <f>(B114*B4+C114*C4+D114*D4+E114*E4+F114*F4)/SUM(B4:F4)</f>
        <v>-0.17016648571799348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0.005062395890080477</v>
      </c>
      <c r="C115">
        <f>C75*10000/C62</f>
        <v>-0.0005033958365185076</v>
      </c>
      <c r="D115">
        <f>D75*10000/D62</f>
        <v>0.0012968188829387015</v>
      </c>
      <c r="E115">
        <f>E75*10000/E62</f>
        <v>-0.004693258855330401</v>
      </c>
      <c r="F115">
        <f>F75*10000/F62</f>
        <v>0.0028306112017158235</v>
      </c>
      <c r="G115">
        <f>AVERAGE(C115:E115)</f>
        <v>-0.0012999452696367357</v>
      </c>
      <c r="H115">
        <f>STDEV(C115:E115)</f>
        <v>0.003073455071605488</v>
      </c>
      <c r="I115">
        <f>(B115*B4+C115*C4+D115*D4+E115*E4+F115*F4)/SUM(B4:F4)</f>
        <v>0.0001712229534854147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210.65030031627902</v>
      </c>
      <c r="C122">
        <f>C82*10000/C62</f>
        <v>115.29449131201453</v>
      </c>
      <c r="D122">
        <f>D82*10000/D62</f>
        <v>-11.630721205883386</v>
      </c>
      <c r="E122">
        <f>E82*10000/E62</f>
        <v>-107.28684869019753</v>
      </c>
      <c r="F122">
        <f>F82*10000/F62</f>
        <v>-219.89726936251557</v>
      </c>
      <c r="G122">
        <f>AVERAGE(C122:E122)</f>
        <v>-1.2076928613554638</v>
      </c>
      <c r="H122">
        <f>STDEV(C122:E122)</f>
        <v>111.65613672878982</v>
      </c>
      <c r="I122">
        <f>(B122*B4+C122*C4+D122*D4+E122*E4+F122*F4)/SUM(B4:F4)</f>
        <v>0.24285842749900846</v>
      </c>
    </row>
    <row r="123" spans="1:9" ht="12.75">
      <c r="A123" t="s">
        <v>81</v>
      </c>
      <c r="B123">
        <f>B83*10000/B62</f>
        <v>2.0642441691267934</v>
      </c>
      <c r="C123">
        <f>C83*10000/C62</f>
        <v>-1.2654876067381688</v>
      </c>
      <c r="D123">
        <f>D83*10000/D62</f>
        <v>-0.40574152739636343</v>
      </c>
      <c r="E123">
        <f>E83*10000/E62</f>
        <v>-1.9583086928809295</v>
      </c>
      <c r="F123">
        <f>F83*10000/F62</f>
        <v>5.434040565162578</v>
      </c>
      <c r="G123">
        <f>AVERAGE(C123:E123)</f>
        <v>-1.209845942338487</v>
      </c>
      <c r="H123">
        <f>STDEV(C123:E123)</f>
        <v>0.7777777297840753</v>
      </c>
      <c r="I123">
        <f>(B123*B4+C123*C4+D123*D4+E123*E4+F123*F4)/SUM(B4:F4)</f>
        <v>0.1504274619907248</v>
      </c>
    </row>
    <row r="124" spans="1:9" ht="12.75">
      <c r="A124" t="s">
        <v>82</v>
      </c>
      <c r="B124">
        <f>B84*10000/B62</f>
        <v>0.3393357932165073</v>
      </c>
      <c r="C124">
        <f>C84*10000/C62</f>
        <v>0.5135150091434373</v>
      </c>
      <c r="D124">
        <f>D84*10000/D62</f>
        <v>2.92010599253752</v>
      </c>
      <c r="E124">
        <f>E84*10000/E62</f>
        <v>3.0086544090150404</v>
      </c>
      <c r="F124">
        <f>F84*10000/F62</f>
        <v>1.3333512437218995</v>
      </c>
      <c r="G124">
        <f>AVERAGE(C124:E124)</f>
        <v>2.147425136898666</v>
      </c>
      <c r="H124">
        <f>STDEV(C124:E124)</f>
        <v>1.4157001570604564</v>
      </c>
      <c r="I124">
        <f>(B124*B4+C124*C4+D124*D4+E124*E4+F124*F4)/SUM(B4:F4)</f>
        <v>1.7768440379825694</v>
      </c>
    </row>
    <row r="125" spans="1:9" ht="12.75">
      <c r="A125" t="s">
        <v>83</v>
      </c>
      <c r="B125">
        <f>B85*10000/B62</f>
        <v>0.7206673833900605</v>
      </c>
      <c r="C125">
        <f>C85*10000/C62</f>
        <v>-0.0909225008786606</v>
      </c>
      <c r="D125">
        <f>D85*10000/D62</f>
        <v>0.4370975013693447</v>
      </c>
      <c r="E125">
        <f>E85*10000/E62</f>
        <v>-1.175247367501575</v>
      </c>
      <c r="F125">
        <f>F85*10000/F62</f>
        <v>-1.911257230694976</v>
      </c>
      <c r="G125">
        <f>AVERAGE(C125:E125)</f>
        <v>-0.276357455670297</v>
      </c>
      <c r="H125">
        <f>STDEV(C125:E125)</f>
        <v>0.822011913470558</v>
      </c>
      <c r="I125">
        <f>(B125*B4+C125*C4+D125*D4+E125*E4+F125*F4)/SUM(B4:F4)</f>
        <v>-0.3505602413210181</v>
      </c>
    </row>
    <row r="126" spans="1:9" ht="12.75">
      <c r="A126" t="s">
        <v>84</v>
      </c>
      <c r="B126">
        <f>B86*10000/B62</f>
        <v>1.0459550204516053</v>
      </c>
      <c r="C126">
        <f>C86*10000/C62</f>
        <v>1.1627020964876822</v>
      </c>
      <c r="D126">
        <f>D86*10000/D62</f>
        <v>0.09601034848723962</v>
      </c>
      <c r="E126">
        <f>E86*10000/E62</f>
        <v>0.44016536091872227</v>
      </c>
      <c r="F126">
        <f>F86*10000/F62</f>
        <v>1.143703361083004</v>
      </c>
      <c r="G126">
        <f>AVERAGE(C126:E126)</f>
        <v>0.5662926019645481</v>
      </c>
      <c r="H126">
        <f>STDEV(C126:E126)</f>
        <v>0.5444160927208468</v>
      </c>
      <c r="I126">
        <f>(B126*B4+C126*C4+D126*D4+E126*E4+F126*F4)/SUM(B4:F4)</f>
        <v>0.7129340437479581</v>
      </c>
    </row>
    <row r="127" spans="1:9" ht="12.75">
      <c r="A127" t="s">
        <v>85</v>
      </c>
      <c r="B127">
        <f>B87*10000/B62</f>
        <v>-0.10522393426197583</v>
      </c>
      <c r="C127">
        <f>C87*10000/C62</f>
        <v>-0.2047242548950737</v>
      </c>
      <c r="D127">
        <f>D87*10000/D62</f>
        <v>-0.17780452234849442</v>
      </c>
      <c r="E127">
        <f>E87*10000/E62</f>
        <v>0.04529913055876023</v>
      </c>
      <c r="F127">
        <f>F87*10000/F62</f>
        <v>0.06436177880415822</v>
      </c>
      <c r="G127">
        <f>AVERAGE(C127:E127)</f>
        <v>-0.11240988222826931</v>
      </c>
      <c r="H127">
        <f>STDEV(C127:E127)</f>
        <v>0.13724163921998825</v>
      </c>
      <c r="I127">
        <f>(B127*B4+C127*C4+D127*D4+E127*E4+F127*F4)/SUM(B4:F4)</f>
        <v>-0.08780056300338025</v>
      </c>
    </row>
    <row r="128" spans="1:9" ht="12.75">
      <c r="A128" t="s">
        <v>86</v>
      </c>
      <c r="B128">
        <f>B88*10000/B62</f>
        <v>0.11219943610624603</v>
      </c>
      <c r="C128">
        <f>C88*10000/C62</f>
        <v>-0.14432322580298054</v>
      </c>
      <c r="D128">
        <f>D88*10000/D62</f>
        <v>-0.085129511607001</v>
      </c>
      <c r="E128">
        <f>E88*10000/E62</f>
        <v>0.11580812317878386</v>
      </c>
      <c r="F128">
        <f>F88*10000/F62</f>
        <v>0.1227729177943479</v>
      </c>
      <c r="G128">
        <f>AVERAGE(C128:E128)</f>
        <v>-0.037881538077065895</v>
      </c>
      <c r="H128">
        <f>STDEV(C128:E128)</f>
        <v>0.13635012993313286</v>
      </c>
      <c r="I128">
        <f>(B128*B4+C128*C4+D128*D4+E128*E4+F128*F4)/SUM(B4:F4)</f>
        <v>0.005216109669491787</v>
      </c>
    </row>
    <row r="129" spans="1:9" ht="12.75">
      <c r="A129" t="s">
        <v>87</v>
      </c>
      <c r="B129">
        <f>B89*10000/B62</f>
        <v>0.020063527814443063</v>
      </c>
      <c r="C129">
        <f>C89*10000/C62</f>
        <v>0.19724452332504916</v>
      </c>
      <c r="D129">
        <f>D89*10000/D62</f>
        <v>0.08922238633267228</v>
      </c>
      <c r="E129">
        <f>E89*10000/E62</f>
        <v>0.04936856853269354</v>
      </c>
      <c r="F129">
        <f>F89*10000/F62</f>
        <v>-0.09434488042617499</v>
      </c>
      <c r="G129">
        <f>AVERAGE(C129:E129)</f>
        <v>0.111945159396805</v>
      </c>
      <c r="H129">
        <f>STDEV(C129:E129)</f>
        <v>0.07651188020974753</v>
      </c>
      <c r="I129">
        <f>(B129*B4+C129*C4+D129*D4+E129*E4+F129*F4)/SUM(B4:F4)</f>
        <v>0.07115399987287595</v>
      </c>
    </row>
    <row r="130" spans="1:9" ht="12.75">
      <c r="A130" t="s">
        <v>88</v>
      </c>
      <c r="B130">
        <f>B90*10000/B62</f>
        <v>0.04093715539581084</v>
      </c>
      <c r="C130">
        <f>C90*10000/C62</f>
        <v>0.10454456257813045</v>
      </c>
      <c r="D130">
        <f>D90*10000/D62</f>
        <v>-0.02364469776084313</v>
      </c>
      <c r="E130">
        <f>E90*10000/E62</f>
        <v>0.017928466069081318</v>
      </c>
      <c r="F130">
        <f>F90*10000/F62</f>
        <v>0.3033439324547137</v>
      </c>
      <c r="G130">
        <f>AVERAGE(C130:E130)</f>
        <v>0.03294277696212288</v>
      </c>
      <c r="H130">
        <f>STDEV(C130:E130)</f>
        <v>0.0654002581436646</v>
      </c>
      <c r="I130">
        <f>(B130*B4+C130*C4+D130*D4+E130*E4+F130*F4)/SUM(B4:F4)</f>
        <v>0.07023533702931001</v>
      </c>
    </row>
    <row r="131" spans="1:9" ht="12.75">
      <c r="A131" t="s">
        <v>89</v>
      </c>
      <c r="B131">
        <f>B91*10000/B62</f>
        <v>-0.008539193002390765</v>
      </c>
      <c r="C131">
        <f>C91*10000/C62</f>
        <v>0.03661451736544903</v>
      </c>
      <c r="D131">
        <f>D91*10000/D62</f>
        <v>0.004718324520087142</v>
      </c>
      <c r="E131">
        <f>E91*10000/E62</f>
        <v>0.031759525899701053</v>
      </c>
      <c r="F131">
        <f>F91*10000/F62</f>
        <v>0.029927129475962357</v>
      </c>
      <c r="G131">
        <f>AVERAGE(C131:E131)</f>
        <v>0.024364122595079075</v>
      </c>
      <c r="H131">
        <f>STDEV(C131:E131)</f>
        <v>0.017186063308263444</v>
      </c>
      <c r="I131">
        <f>(B131*B4+C131*C4+D131*D4+E131*E4+F131*F4)/SUM(B4:F4)</f>
        <v>0.02035771173699991</v>
      </c>
    </row>
    <row r="132" spans="1:9" ht="12.75">
      <c r="A132" t="s">
        <v>90</v>
      </c>
      <c r="B132">
        <f>B92*10000/B62</f>
        <v>0.006195212576430284</v>
      </c>
      <c r="C132">
        <f>C92*10000/C62</f>
        <v>-0.04337430497765017</v>
      </c>
      <c r="D132">
        <f>D92*10000/D62</f>
        <v>-0.02779324277337537</v>
      </c>
      <c r="E132">
        <f>E92*10000/E62</f>
        <v>-0.013877271278841564</v>
      </c>
      <c r="F132">
        <f>F92*10000/F62</f>
        <v>0.030604924449541836</v>
      </c>
      <c r="G132">
        <f>AVERAGE(C132:E132)</f>
        <v>-0.0283482730099557</v>
      </c>
      <c r="H132">
        <f>STDEV(C132:E132)</f>
        <v>0.014756347555536956</v>
      </c>
      <c r="I132">
        <f>(B132*B4+C132*C4+D132*D4+E132*E4+F132*F4)/SUM(B4:F4)</f>
        <v>-0.015490302869168351</v>
      </c>
    </row>
    <row r="133" spans="1:9" ht="12.75">
      <c r="A133" t="s">
        <v>91</v>
      </c>
      <c r="B133">
        <f>B93*10000/B62</f>
        <v>0.07273960622772857</v>
      </c>
      <c r="C133">
        <f>C93*10000/C62</f>
        <v>0.08568704178502061</v>
      </c>
      <c r="D133">
        <f>D93*10000/D62</f>
        <v>0.06400882586620459</v>
      </c>
      <c r="E133">
        <f>E93*10000/E62</f>
        <v>0.0784592529562656</v>
      </c>
      <c r="F133">
        <f>F93*10000/F62</f>
        <v>0.035548839270923616</v>
      </c>
      <c r="G133">
        <f>AVERAGE(C133:E133)</f>
        <v>0.0760517068691636</v>
      </c>
      <c r="H133">
        <f>STDEV(C133:E133)</f>
        <v>0.011037819982987682</v>
      </c>
      <c r="I133">
        <f>(B133*B4+C133*C4+D133*D4+E133*E4+F133*F4)/SUM(B4:F4)</f>
        <v>0.07016801120008297</v>
      </c>
    </row>
    <row r="134" spans="1:9" ht="12.75">
      <c r="A134" t="s">
        <v>92</v>
      </c>
      <c r="B134">
        <f>B94*10000/B62</f>
        <v>-0.031676349407922945</v>
      </c>
      <c r="C134">
        <f>C94*10000/C62</f>
        <v>-0.005280986240395332</v>
      </c>
      <c r="D134">
        <f>D94*10000/D62</f>
        <v>0.0019846979125173153</v>
      </c>
      <c r="E134">
        <f>E94*10000/E62</f>
        <v>0.01766460207154159</v>
      </c>
      <c r="F134">
        <f>F94*10000/F62</f>
        <v>-0.00441032784683728</v>
      </c>
      <c r="G134">
        <f>AVERAGE(C134:E134)</f>
        <v>0.004789437914554525</v>
      </c>
      <c r="H134">
        <f>STDEV(C134:E134)</f>
        <v>0.011727102395924359</v>
      </c>
      <c r="I134">
        <f>(B134*B4+C134*C4+D134*D4+E134*E4+F134*F4)/SUM(B4:F4)</f>
        <v>-0.0017117190769420532</v>
      </c>
    </row>
    <row r="135" spans="1:9" ht="12.75">
      <c r="A135" t="s">
        <v>93</v>
      </c>
      <c r="B135">
        <f>B95*10000/B62</f>
        <v>-0.00495592940868266</v>
      </c>
      <c r="C135">
        <f>C95*10000/C62</f>
        <v>0.002435202494369815</v>
      </c>
      <c r="D135">
        <f>D95*10000/D62</f>
        <v>-0.0010481899467710758</v>
      </c>
      <c r="E135">
        <f>E95*10000/E62</f>
        <v>-0.004223456469405934</v>
      </c>
      <c r="F135">
        <f>F95*10000/F62</f>
        <v>0.00602360585459224</v>
      </c>
      <c r="G135">
        <f>AVERAGE(C135:E135)</f>
        <v>-0.0009454813072690649</v>
      </c>
      <c r="H135">
        <f>STDEV(C135:E135)</f>
        <v>0.003330517466916973</v>
      </c>
      <c r="I135">
        <f>(B135*B4+C135*C4+D135*D4+E135*E4+F135*F4)/SUM(B4:F4)</f>
        <v>-0.000592961650459334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2004-03-03T10:40:59Z</cp:lastPrinted>
  <dcterms:created xsi:type="dcterms:W3CDTF">2004-03-03T10:40:59Z</dcterms:created>
  <dcterms:modified xsi:type="dcterms:W3CDTF">2004-03-03T11:54:02Z</dcterms:modified>
  <cp:category/>
  <cp:version/>
  <cp:contentType/>
  <cp:contentStatus/>
</cp:coreProperties>
</file>