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<sst xmlns="http://schemas.openxmlformats.org/spreadsheetml/2006/main" count="202" uniqueCount="97">
  <si>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04/03/2004       11:43:21</t>
  </si>
  <si>
    <t>LISSNER</t>
  </si>
  <si>
    <t>HCMQAP198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</si>
  <si>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</si>
  <si>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</si>
  <si>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</si>
  <si>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</si>
  <si>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</si>
  <si>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</si>
  <si>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</si>
  <si>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</si>
  <si>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</si>
  <si>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</si>
  <si>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</si>
  <si>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</si>
  <si>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</si>
  <si>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</si>
  <si>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</si>
  <si>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</si>
  <si>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</si>
  <si>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</si>
  <si>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</si>
  <si>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</si>
  <si>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</si>
  <si>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</si>
  <si>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</si>
  <si>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</si>
  <si>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</si>
  <si>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</si>
  <si>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</si>
  <si>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</si>
  <si>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</si>
  <si>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</t>
  </si>
  <si>
    <t>a5</t>
  </si>
  <si>
    <t>a6!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</si>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</sst>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649856"/>
        <c:axId val="23848705"/>
      </c:lineChart>
      <c:catAx>
        <c:axId val="2649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848705"/>
        <c:crosses val="autoZero"/>
        <c:auto val="1"/>
        <c:lblOffset val="100"/>
        <c:noMultiLvlLbl val="0"/>
      </c:catAx>
      <c:valAx>
        <c:axId val="2384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64985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-0.003761</v>
      </c>
      <c r="D4" s="13">
        <v>-0.00376</v>
      </c>
      <c r="E4" s="13">
        <v>-0.003763</v>
      </c>
      <c r="F4" s="24">
        <v>-0.002088</v>
      </c>
      <c r="G4" s="34">
        <v>-0.011719</v>
      </c>
    </row>
    <row r="5" spans="1:7" ht="12.75" thickBot="1">
      <c r="A5" s="44" t="s">
        <v>13</v>
      </c>
      <c r="B5" s="45">
        <v>10.023968</v>
      </c>
      <c r="C5" s="46">
        <v>5.785748</v>
      </c>
      <c r="D5" s="46">
        <v>0.041793</v>
      </c>
      <c r="E5" s="46">
        <v>-5.871762</v>
      </c>
      <c r="F5" s="47">
        <v>-10.771856</v>
      </c>
      <c r="G5" s="48">
        <v>3.252496</v>
      </c>
    </row>
    <row r="6" spans="1:7" ht="12.75" thickTop="1">
      <c r="A6" s="6" t="s">
        <v>14</v>
      </c>
      <c r="B6" s="39">
        <v>-165.7727</v>
      </c>
      <c r="C6" s="40">
        <v>-41.14225</v>
      </c>
      <c r="D6" s="40">
        <v>-35.10019</v>
      </c>
      <c r="E6" s="40">
        <v>216.5637</v>
      </c>
      <c r="F6" s="41">
        <v>-73.76003</v>
      </c>
      <c r="G6" s="42">
        <v>0.001548347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-1.726181</v>
      </c>
      <c r="C8" s="14">
        <v>-0.9094906</v>
      </c>
      <c r="D8" s="14">
        <v>0.3468996</v>
      </c>
      <c r="E8" s="14">
        <v>-3.385244</v>
      </c>
      <c r="F8" s="25">
        <v>-5.697186</v>
      </c>
      <c r="G8" s="35">
        <v>-1.960766</v>
      </c>
    </row>
    <row r="9" spans="1:7" ht="12">
      <c r="A9" s="20" t="s">
        <v>17</v>
      </c>
      <c r="B9" s="29">
        <v>-0.4638213</v>
      </c>
      <c r="C9" s="14">
        <v>-1.370597</v>
      </c>
      <c r="D9" s="14">
        <v>-0.6285948</v>
      </c>
      <c r="E9" s="14">
        <v>0.04578284</v>
      </c>
      <c r="F9" s="25">
        <v>-2.17903</v>
      </c>
      <c r="G9" s="35">
        <v>-0.8280322</v>
      </c>
    </row>
    <row r="10" spans="1:7" ht="12">
      <c r="A10" s="20" t="s">
        <v>18</v>
      </c>
      <c r="B10" s="29">
        <v>-0.2272131</v>
      </c>
      <c r="C10" s="14">
        <v>0.08604951</v>
      </c>
      <c r="D10" s="14">
        <v>-0.3966756</v>
      </c>
      <c r="E10" s="14">
        <v>1.521465</v>
      </c>
      <c r="F10" s="25">
        <v>-0.2688124</v>
      </c>
      <c r="G10" s="35">
        <v>0.2228705</v>
      </c>
    </row>
    <row r="11" spans="1:7" ht="12">
      <c r="A11" s="21" t="s">
        <v>19</v>
      </c>
      <c r="B11" s="31">
        <v>4.69892</v>
      </c>
      <c r="C11" s="16">
        <v>4.046675</v>
      </c>
      <c r="D11" s="16">
        <v>4.070438</v>
      </c>
      <c r="E11" s="16">
        <v>3.325157</v>
      </c>
      <c r="F11" s="27">
        <v>15.29345</v>
      </c>
      <c r="G11" s="37">
        <v>5.475096</v>
      </c>
    </row>
    <row r="12" spans="1:7" ht="12">
      <c r="A12" s="20" t="s">
        <v>20</v>
      </c>
      <c r="B12" s="29">
        <v>-0.0151359</v>
      </c>
      <c r="C12" s="14">
        <v>0.1946446</v>
      </c>
      <c r="D12" s="14">
        <v>0.07107575</v>
      </c>
      <c r="E12" s="14">
        <v>-0.1265019</v>
      </c>
      <c r="F12" s="25">
        <v>-0.5510306</v>
      </c>
      <c r="G12" s="35">
        <v>-0.04230918</v>
      </c>
    </row>
    <row r="13" spans="1:7" ht="12">
      <c r="A13" s="20" t="s">
        <v>21</v>
      </c>
      <c r="B13" s="29">
        <v>0.09820251</v>
      </c>
      <c r="C13" s="14">
        <v>-0.1851608</v>
      </c>
      <c r="D13" s="14">
        <v>-0.01815127</v>
      </c>
      <c r="E13" s="14">
        <v>0.1837451</v>
      </c>
      <c r="F13" s="25">
        <v>-0.1096048</v>
      </c>
      <c r="G13" s="35">
        <v>-0.005133032</v>
      </c>
    </row>
    <row r="14" spans="1:7" ht="12">
      <c r="A14" s="20" t="s">
        <v>22</v>
      </c>
      <c r="B14" s="29">
        <v>0.0770037</v>
      </c>
      <c r="C14" s="14">
        <v>0.003516156</v>
      </c>
      <c r="D14" s="14">
        <v>-0.008127365</v>
      </c>
      <c r="E14" s="14">
        <v>0.04434064</v>
      </c>
      <c r="F14" s="25">
        <v>0.2145465</v>
      </c>
      <c r="G14" s="35">
        <v>0.04934393</v>
      </c>
    </row>
    <row r="15" spans="1:7" ht="12">
      <c r="A15" s="21" t="s">
        <v>23</v>
      </c>
      <c r="B15" s="31">
        <v>-0.3617269</v>
      </c>
      <c r="C15" s="16">
        <v>-0.159688</v>
      </c>
      <c r="D15" s="16">
        <v>0.006232043</v>
      </c>
      <c r="E15" s="16">
        <v>0.03013294</v>
      </c>
      <c r="F15" s="27">
        <v>-0.2737305</v>
      </c>
      <c r="G15" s="37">
        <v>-0.1184826</v>
      </c>
    </row>
    <row r="16" spans="1:7" ht="12">
      <c r="A16" s="20" t="s">
        <v>24</v>
      </c>
      <c r="B16" s="29">
        <v>-0.03491081</v>
      </c>
      <c r="C16" s="14">
        <v>0.01234026</v>
      </c>
      <c r="D16" s="14">
        <v>-0.01577842</v>
      </c>
      <c r="E16" s="14">
        <v>-0.008194457</v>
      </c>
      <c r="F16" s="25">
        <v>-0.04451149</v>
      </c>
      <c r="G16" s="35">
        <v>-0.01378869</v>
      </c>
    </row>
    <row r="17" spans="1:7" ht="12">
      <c r="A17" s="20" t="s">
        <v>25</v>
      </c>
      <c r="B17" s="29">
        <v>-0.01199262</v>
      </c>
      <c r="C17" s="14">
        <v>-0.01522592</v>
      </c>
      <c r="D17" s="14">
        <v>-0.02399402</v>
      </c>
      <c r="E17" s="14">
        <v>-0.02928112</v>
      </c>
      <c r="F17" s="25">
        <v>-0.03169295</v>
      </c>
      <c r="G17" s="35">
        <v>-0.0224521</v>
      </c>
    </row>
    <row r="18" spans="1:7" ht="12">
      <c r="A18" s="20" t="s">
        <v>26</v>
      </c>
      <c r="B18" s="29">
        <v>0.03240829</v>
      </c>
      <c r="C18" s="14">
        <v>-0.001147968</v>
      </c>
      <c r="D18" s="14">
        <v>0.0257878</v>
      </c>
      <c r="E18" s="14">
        <v>-0.03872051</v>
      </c>
      <c r="F18" s="25">
        <v>0.006027112</v>
      </c>
      <c r="G18" s="35">
        <v>0.002088981</v>
      </c>
    </row>
    <row r="19" spans="1:7" ht="12">
      <c r="A19" s="21" t="s">
        <v>27</v>
      </c>
      <c r="B19" s="31">
        <v>-0.198555</v>
      </c>
      <c r="C19" s="16">
        <v>-0.1696807</v>
      </c>
      <c r="D19" s="16">
        <v>-0.1832726</v>
      </c>
      <c r="E19" s="16">
        <v>-0.1832355</v>
      </c>
      <c r="F19" s="27">
        <v>-0.1431577</v>
      </c>
      <c r="G19" s="37">
        <v>-0.1768426</v>
      </c>
    </row>
    <row r="20" spans="1:7" ht="12.75" thickBot="1">
      <c r="A20" s="44" t="s">
        <v>28</v>
      </c>
      <c r="B20" s="45">
        <v>-0.0117598</v>
      </c>
      <c r="C20" s="46">
        <v>-0.003669626</v>
      </c>
      <c r="D20" s="46">
        <v>-0.000158727</v>
      </c>
      <c r="E20" s="46">
        <v>-0.003912054</v>
      </c>
      <c r="F20" s="47">
        <v>-0.00930032</v>
      </c>
      <c r="G20" s="48">
        <v>-0.004804088</v>
      </c>
    </row>
    <row r="21" spans="1:7" ht="12.75" thickTop="1">
      <c r="A21" s="6" t="s">
        <v>29</v>
      </c>
      <c r="B21" s="39">
        <v>-165.0709</v>
      </c>
      <c r="C21" s="40">
        <v>86.26552</v>
      </c>
      <c r="D21" s="40">
        <v>20.9166</v>
      </c>
      <c r="E21" s="40">
        <v>75.44267</v>
      </c>
      <c r="F21" s="41">
        <v>-150.5261</v>
      </c>
      <c r="G21" s="43">
        <v>0.005419848</v>
      </c>
    </row>
    <row r="22" spans="1:7" ht="12">
      <c r="A22" s="20" t="s">
        <v>30</v>
      </c>
      <c r="B22" s="29">
        <v>200.5062</v>
      </c>
      <c r="C22" s="14">
        <v>115.7201</v>
      </c>
      <c r="D22" s="14">
        <v>0.8358666</v>
      </c>
      <c r="E22" s="14">
        <v>-117.4406</v>
      </c>
      <c r="F22" s="25">
        <v>-215.4705</v>
      </c>
      <c r="G22" s="36">
        <v>0</v>
      </c>
    </row>
    <row r="23" spans="1:7" ht="12">
      <c r="A23" s="20" t="s">
        <v>31</v>
      </c>
      <c r="B23" s="29">
        <v>-0.1410596</v>
      </c>
      <c r="C23" s="14">
        <v>-1.146699</v>
      </c>
      <c r="D23" s="14">
        <v>1.277794</v>
      </c>
      <c r="E23" s="14">
        <v>0.7129862</v>
      </c>
      <c r="F23" s="25">
        <v>5.109417</v>
      </c>
      <c r="G23" s="35">
        <v>0.8652514</v>
      </c>
    </row>
    <row r="24" spans="1:7" ht="12">
      <c r="A24" s="20" t="s">
        <v>32</v>
      </c>
      <c r="B24" s="29">
        <v>-3.965223</v>
      </c>
      <c r="C24" s="14">
        <v>-2.955596</v>
      </c>
      <c r="D24" s="14">
        <v>-1.333964</v>
      </c>
      <c r="E24" s="14">
        <v>-1.851528</v>
      </c>
      <c r="F24" s="25">
        <v>-1.208483</v>
      </c>
      <c r="G24" s="49">
        <v>-2.212089</v>
      </c>
    </row>
    <row r="25" spans="1:7" ht="12">
      <c r="A25" s="20" t="s">
        <v>33</v>
      </c>
      <c r="B25" s="29">
        <v>-0.1852248</v>
      </c>
      <c r="C25" s="14">
        <v>0.1688631</v>
      </c>
      <c r="D25" s="14">
        <v>1.032734</v>
      </c>
      <c r="E25" s="14">
        <v>0.8689294</v>
      </c>
      <c r="F25" s="25">
        <v>-3.10606</v>
      </c>
      <c r="G25" s="35">
        <v>0.05669116</v>
      </c>
    </row>
    <row r="26" spans="1:7" ht="12">
      <c r="A26" s="21" t="s">
        <v>34</v>
      </c>
      <c r="B26" s="50">
        <v>0.5727518</v>
      </c>
      <c r="C26" s="51">
        <v>0.5731525</v>
      </c>
      <c r="D26" s="51">
        <v>0.7564222</v>
      </c>
      <c r="E26" s="51">
        <v>1.008863</v>
      </c>
      <c r="F26" s="52">
        <v>1.009208</v>
      </c>
      <c r="G26" s="37">
        <v>0.7804209</v>
      </c>
    </row>
    <row r="27" spans="1:7" ht="12">
      <c r="A27" s="20" t="s">
        <v>35</v>
      </c>
      <c r="B27" s="29">
        <v>-0.0242855</v>
      </c>
      <c r="C27" s="14">
        <v>-0.3900148</v>
      </c>
      <c r="D27" s="14">
        <v>0.2175261</v>
      </c>
      <c r="E27" s="14">
        <v>0.01581789</v>
      </c>
      <c r="F27" s="25">
        <v>0.1979573</v>
      </c>
      <c r="G27" s="35">
        <v>-0.01476895</v>
      </c>
    </row>
    <row r="28" spans="1:7" ht="12">
      <c r="A28" s="20" t="s">
        <v>36</v>
      </c>
      <c r="B28" s="29">
        <v>-0.583676</v>
      </c>
      <c r="C28" s="14">
        <v>-0.1297869</v>
      </c>
      <c r="D28" s="14">
        <v>0.04878532</v>
      </c>
      <c r="E28" s="14">
        <v>0.1730923</v>
      </c>
      <c r="F28" s="25">
        <v>-0.263207</v>
      </c>
      <c r="G28" s="35">
        <v>-0.09727971</v>
      </c>
    </row>
    <row r="29" spans="1:7" ht="12">
      <c r="A29" s="20" t="s">
        <v>37</v>
      </c>
      <c r="B29" s="29">
        <v>0.1167617</v>
      </c>
      <c r="C29" s="14">
        <v>0.1756207</v>
      </c>
      <c r="D29" s="14">
        <v>0.105077</v>
      </c>
      <c r="E29" s="14">
        <v>0.1037236</v>
      </c>
      <c r="F29" s="25">
        <v>-0.08550796</v>
      </c>
      <c r="G29" s="35">
        <v>0.09795794</v>
      </c>
    </row>
    <row r="30" spans="1:7" ht="12">
      <c r="A30" s="21" t="s">
        <v>38</v>
      </c>
      <c r="B30" s="31">
        <v>-0.01868081</v>
      </c>
      <c r="C30" s="16">
        <v>0.1011269</v>
      </c>
      <c r="D30" s="16">
        <v>0.1259138</v>
      </c>
      <c r="E30" s="16">
        <v>0.05897011</v>
      </c>
      <c r="F30" s="27">
        <v>0.2274655</v>
      </c>
      <c r="G30" s="37">
        <v>0.09650704</v>
      </c>
    </row>
    <row r="31" spans="1:7" ht="12">
      <c r="A31" s="20" t="s">
        <v>39</v>
      </c>
      <c r="B31" s="29">
        <v>-0.003536972</v>
      </c>
      <c r="C31" s="14">
        <v>0.03952868</v>
      </c>
      <c r="D31" s="14">
        <v>0.03289715</v>
      </c>
      <c r="E31" s="14">
        <v>0.02976538</v>
      </c>
      <c r="F31" s="25">
        <v>0.0503352</v>
      </c>
      <c r="G31" s="35">
        <v>0.03080498</v>
      </c>
    </row>
    <row r="32" spans="1:7" ht="12">
      <c r="A32" s="20" t="s">
        <v>40</v>
      </c>
      <c r="B32" s="29">
        <v>-0.06927896</v>
      </c>
      <c r="C32" s="14">
        <v>0.01518913</v>
      </c>
      <c r="D32" s="14">
        <v>0.01716939</v>
      </c>
      <c r="E32" s="14">
        <v>0.03430293</v>
      </c>
      <c r="F32" s="25">
        <v>-0.03707548</v>
      </c>
      <c r="G32" s="35">
        <v>0.001085302</v>
      </c>
    </row>
    <row r="33" spans="1:7" ht="12">
      <c r="A33" s="20" t="s">
        <v>41</v>
      </c>
      <c r="B33" s="29">
        <v>0.1299127</v>
      </c>
      <c r="C33" s="14">
        <v>0.05304532</v>
      </c>
      <c r="D33" s="14">
        <v>0.07807538</v>
      </c>
      <c r="E33" s="14">
        <v>0.06515821</v>
      </c>
      <c r="F33" s="25">
        <v>0.08462625</v>
      </c>
      <c r="G33" s="49">
        <v>0.07730508</v>
      </c>
    </row>
    <row r="34" spans="1:7" ht="12">
      <c r="A34" s="21" t="s">
        <v>42</v>
      </c>
      <c r="B34" s="31">
        <v>-0.02421983</v>
      </c>
      <c r="C34" s="16">
        <v>-0.001529099</v>
      </c>
      <c r="D34" s="16">
        <v>0.01066693</v>
      </c>
      <c r="E34" s="16">
        <v>0.02886997</v>
      </c>
      <c r="F34" s="27">
        <v>-0.006290774</v>
      </c>
      <c r="G34" s="37">
        <v>0.004804842</v>
      </c>
    </row>
    <row r="35" spans="1:7" ht="12.75" thickBot="1">
      <c r="A35" s="22" t="s">
        <v>43</v>
      </c>
      <c r="B35" s="32">
        <v>0.0006173469</v>
      </c>
      <c r="C35" s="17">
        <v>0.004579797</v>
      </c>
      <c r="D35" s="17">
        <v>-0.001144716</v>
      </c>
      <c r="E35" s="17">
        <v>0.00627368</v>
      </c>
      <c r="F35" s="28">
        <v>0.01116225</v>
      </c>
      <c r="G35" s="38">
        <v>0.003917044</v>
      </c>
    </row>
    <row r="36" spans="1:7" ht="12">
      <c r="A36" s="4" t="s">
        <v>44</v>
      </c>
      <c r="B36" s="3">
        <v>21.22803</v>
      </c>
      <c r="C36" s="3">
        <v>21.24023</v>
      </c>
      <c r="D36" s="3">
        <v>21.26465</v>
      </c>
      <c r="E36" s="3">
        <v>21.27991</v>
      </c>
      <c r="F36" s="3">
        <v>21.30432</v>
      </c>
      <c r="G36" s="3"/>
    </row>
    <row r="37" spans="1:6" ht="12">
      <c r="A37" s="4" t="s">
        <v>45</v>
      </c>
      <c r="B37" s="2">
        <v>0.126648</v>
      </c>
      <c r="C37" s="2">
        <v>0.09155274</v>
      </c>
      <c r="D37" s="2">
        <v>0.07324219</v>
      </c>
      <c r="E37" s="2">
        <v>0.06205241</v>
      </c>
      <c r="F37" s="2">
        <v>0.05340576</v>
      </c>
    </row>
    <row r="38" spans="1:7" ht="12">
      <c r="A38" s="4" t="s">
        <v>52</v>
      </c>
      <c r="B38" s="2">
        <v>0.0002873247</v>
      </c>
      <c r="C38" s="2">
        <v>6.823564E-05</v>
      </c>
      <c r="D38" s="2">
        <v>5.966736E-05</v>
      </c>
      <c r="E38" s="2">
        <v>-0.0003666015</v>
      </c>
      <c r="F38" s="2">
        <v>0.0001198226</v>
      </c>
      <c r="G38" s="2">
        <v>3.160683E-05</v>
      </c>
    </row>
    <row r="39" spans="1:7" ht="12.75" thickBot="1">
      <c r="A39" s="4" t="s">
        <v>53</v>
      </c>
      <c r="B39" s="2">
        <v>0.0002748595</v>
      </c>
      <c r="C39" s="2">
        <v>-0.000147441</v>
      </c>
      <c r="D39" s="2">
        <v>-3.55632E-05</v>
      </c>
      <c r="E39" s="2">
        <v>-0.0001325579</v>
      </c>
      <c r="F39" s="2">
        <v>0.0002584761</v>
      </c>
      <c r="G39" s="2">
        <v>0.0008267874</v>
      </c>
    </row>
    <row r="40" spans="2:5" ht="12.75" thickBot="1">
      <c r="B40" s="7" t="s">
        <v>46</v>
      </c>
      <c r="C40" s="8">
        <v>-0.003761</v>
      </c>
      <c r="D40" s="18" t="s">
        <v>47</v>
      </c>
      <c r="E40" s="9">
        <v>3.116143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12.517</v>
      </c>
      <c r="C43" s="1">
        <v>12.516</v>
      </c>
      <c r="D43" s="1">
        <v>12.516</v>
      </c>
      <c r="E43" s="1">
        <v>12.516</v>
      </c>
      <c r="F43" s="1">
        <v>12.517</v>
      </c>
      <c r="G43" s="1">
        <v>12.517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0.003761</v>
      </c>
      <c r="D4">
        <v>0.00376</v>
      </c>
      <c r="E4">
        <v>0.003763</v>
      </c>
      <c r="F4">
        <v>0.002088</v>
      </c>
      <c r="G4">
        <v>0.011719</v>
      </c>
    </row>
    <row r="5" spans="1:7" ht="12.75">
      <c r="A5" t="s">
        <v>13</v>
      </c>
      <c r="B5">
        <v>10.023968</v>
      </c>
      <c r="C5">
        <v>5.785748</v>
      </c>
      <c r="D5">
        <v>0.041793</v>
      </c>
      <c r="E5">
        <v>-5.871762</v>
      </c>
      <c r="F5">
        <v>-10.771856</v>
      </c>
      <c r="G5">
        <v>3.252496</v>
      </c>
    </row>
    <row r="6" spans="1:7" ht="12.75">
      <c r="A6" t="s">
        <v>14</v>
      </c>
      <c r="B6" s="53">
        <v>-165.7727</v>
      </c>
      <c r="C6" s="53">
        <v>-41.14225</v>
      </c>
      <c r="D6" s="53">
        <v>-35.10019</v>
      </c>
      <c r="E6" s="53">
        <v>216.5637</v>
      </c>
      <c r="F6" s="53">
        <v>-73.76003</v>
      </c>
      <c r="G6" s="53">
        <v>0.001548347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-1.726181</v>
      </c>
      <c r="C8" s="53">
        <v>-0.9094906</v>
      </c>
      <c r="D8" s="53">
        <v>0.3468996</v>
      </c>
      <c r="E8" s="53">
        <v>-3.385244</v>
      </c>
      <c r="F8" s="53">
        <v>-5.697186</v>
      </c>
      <c r="G8" s="53">
        <v>-1.960766</v>
      </c>
    </row>
    <row r="9" spans="1:7" ht="12.75">
      <c r="A9" t="s">
        <v>17</v>
      </c>
      <c r="B9" s="53">
        <v>-0.4638213</v>
      </c>
      <c r="C9" s="53">
        <v>-1.370597</v>
      </c>
      <c r="D9" s="53">
        <v>-0.6285948</v>
      </c>
      <c r="E9" s="53">
        <v>0.04578284</v>
      </c>
      <c r="F9" s="53">
        <v>-2.17903</v>
      </c>
      <c r="G9" s="53">
        <v>-0.8280322</v>
      </c>
    </row>
    <row r="10" spans="1:7" ht="12.75">
      <c r="A10" t="s">
        <v>18</v>
      </c>
      <c r="B10" s="53">
        <v>-0.2272131</v>
      </c>
      <c r="C10" s="53">
        <v>0.08604951</v>
      </c>
      <c r="D10" s="53">
        <v>-0.3966756</v>
      </c>
      <c r="E10" s="53">
        <v>1.521465</v>
      </c>
      <c r="F10" s="53">
        <v>-0.2688124</v>
      </c>
      <c r="G10" s="53">
        <v>0.2228705</v>
      </c>
    </row>
    <row r="11" spans="1:7" ht="12.75">
      <c r="A11" t="s">
        <v>19</v>
      </c>
      <c r="B11" s="53">
        <v>4.69892</v>
      </c>
      <c r="C11" s="53">
        <v>4.046675</v>
      </c>
      <c r="D11" s="53">
        <v>4.070438</v>
      </c>
      <c r="E11" s="53">
        <v>3.325157</v>
      </c>
      <c r="F11" s="53">
        <v>15.29345</v>
      </c>
      <c r="G11" s="53">
        <v>5.475096</v>
      </c>
    </row>
    <row r="12" spans="1:7" ht="12.75">
      <c r="A12" t="s">
        <v>20</v>
      </c>
      <c r="B12" s="53">
        <v>-0.0151359</v>
      </c>
      <c r="C12" s="53">
        <v>0.1946446</v>
      </c>
      <c r="D12" s="53">
        <v>0.07107575</v>
      </c>
      <c r="E12" s="53">
        <v>-0.1265019</v>
      </c>
      <c r="F12" s="53">
        <v>-0.5510306</v>
      </c>
      <c r="G12" s="53">
        <v>-0.04230918</v>
      </c>
    </row>
    <row r="13" spans="1:7" ht="12.75">
      <c r="A13" t="s">
        <v>21</v>
      </c>
      <c r="B13" s="53">
        <v>0.09820251</v>
      </c>
      <c r="C13" s="53">
        <v>-0.1851608</v>
      </c>
      <c r="D13" s="53">
        <v>-0.01815127</v>
      </c>
      <c r="E13" s="53">
        <v>0.1837451</v>
      </c>
      <c r="F13" s="53">
        <v>-0.1096048</v>
      </c>
      <c r="G13" s="53">
        <v>-0.005133032</v>
      </c>
    </row>
    <row r="14" spans="1:7" ht="12.75">
      <c r="A14" t="s">
        <v>22</v>
      </c>
      <c r="B14" s="53">
        <v>0.0770037</v>
      </c>
      <c r="C14" s="53">
        <v>0.003516156</v>
      </c>
      <c r="D14" s="53">
        <v>-0.008127365</v>
      </c>
      <c r="E14" s="53">
        <v>0.04434064</v>
      </c>
      <c r="F14" s="53">
        <v>0.2145465</v>
      </c>
      <c r="G14" s="53">
        <v>0.04934393</v>
      </c>
    </row>
    <row r="15" spans="1:7" ht="12.75">
      <c r="A15" t="s">
        <v>23</v>
      </c>
      <c r="B15" s="53">
        <v>-0.3617269</v>
      </c>
      <c r="C15" s="53">
        <v>-0.159688</v>
      </c>
      <c r="D15" s="53">
        <v>0.006232043</v>
      </c>
      <c r="E15" s="53">
        <v>0.03013294</v>
      </c>
      <c r="F15" s="53">
        <v>-0.2737305</v>
      </c>
      <c r="G15" s="53">
        <v>-0.1184826</v>
      </c>
    </row>
    <row r="16" spans="1:7" ht="12.75">
      <c r="A16" t="s">
        <v>24</v>
      </c>
      <c r="B16" s="53">
        <v>-0.03491081</v>
      </c>
      <c r="C16" s="53">
        <v>0.01234026</v>
      </c>
      <c r="D16" s="53">
        <v>-0.01577842</v>
      </c>
      <c r="E16" s="53">
        <v>-0.008194457</v>
      </c>
      <c r="F16" s="53">
        <v>-0.04451149</v>
      </c>
      <c r="G16" s="53">
        <v>-0.01378869</v>
      </c>
    </row>
    <row r="17" spans="1:7" ht="12.75">
      <c r="A17" t="s">
        <v>25</v>
      </c>
      <c r="B17" s="53">
        <v>-0.01199262</v>
      </c>
      <c r="C17" s="53">
        <v>-0.01522592</v>
      </c>
      <c r="D17" s="53">
        <v>-0.02399402</v>
      </c>
      <c r="E17" s="53">
        <v>-0.02928112</v>
      </c>
      <c r="F17" s="53">
        <v>-0.03169295</v>
      </c>
      <c r="G17" s="53">
        <v>-0.0224521</v>
      </c>
    </row>
    <row r="18" spans="1:7" ht="12.75">
      <c r="A18" t="s">
        <v>26</v>
      </c>
      <c r="B18" s="53">
        <v>0.03240829</v>
      </c>
      <c r="C18" s="53">
        <v>-0.001147968</v>
      </c>
      <c r="D18" s="53">
        <v>0.0257878</v>
      </c>
      <c r="E18" s="53">
        <v>-0.03872051</v>
      </c>
      <c r="F18" s="53">
        <v>0.006027112</v>
      </c>
      <c r="G18" s="53">
        <v>0.002088981</v>
      </c>
    </row>
    <row r="19" spans="1:7" ht="12.75">
      <c r="A19" t="s">
        <v>27</v>
      </c>
      <c r="B19" s="53">
        <v>-0.198555</v>
      </c>
      <c r="C19" s="53">
        <v>-0.1696807</v>
      </c>
      <c r="D19" s="53">
        <v>-0.1832726</v>
      </c>
      <c r="E19" s="53">
        <v>-0.1832355</v>
      </c>
      <c r="F19" s="53">
        <v>-0.1431577</v>
      </c>
      <c r="G19" s="53">
        <v>-0.1768426</v>
      </c>
    </row>
    <row r="20" spans="1:7" ht="12.75">
      <c r="A20" t="s">
        <v>28</v>
      </c>
      <c r="B20" s="53">
        <v>-0.0117598</v>
      </c>
      <c r="C20" s="53">
        <v>-0.003669626</v>
      </c>
      <c r="D20" s="53">
        <v>-0.000158727</v>
      </c>
      <c r="E20" s="53">
        <v>-0.003912054</v>
      </c>
      <c r="F20" s="53">
        <v>-0.00930032</v>
      </c>
      <c r="G20" s="53">
        <v>-0.004804088</v>
      </c>
    </row>
    <row r="21" spans="1:7" ht="12.75">
      <c r="A21" t="s">
        <v>29</v>
      </c>
      <c r="B21" s="53">
        <v>-165.0709</v>
      </c>
      <c r="C21" s="53">
        <v>86.26552</v>
      </c>
      <c r="D21" s="53">
        <v>20.9166</v>
      </c>
      <c r="E21" s="53">
        <v>75.44267</v>
      </c>
      <c r="F21" s="53">
        <v>-150.5261</v>
      </c>
      <c r="G21" s="53">
        <v>0.005419848</v>
      </c>
    </row>
    <row r="22" spans="1:7" ht="12.75">
      <c r="A22" t="s">
        <v>30</v>
      </c>
      <c r="B22" s="53">
        <v>200.5062</v>
      </c>
      <c r="C22" s="53">
        <v>115.7201</v>
      </c>
      <c r="D22" s="53">
        <v>0.8358666</v>
      </c>
      <c r="E22" s="53">
        <v>-117.4406</v>
      </c>
      <c r="F22" s="53">
        <v>-215.4705</v>
      </c>
      <c r="G22" s="53">
        <v>0</v>
      </c>
    </row>
    <row r="23" spans="1:7" ht="12.75">
      <c r="A23" t="s">
        <v>31</v>
      </c>
      <c r="B23" s="53">
        <v>-0.1410596</v>
      </c>
      <c r="C23" s="53">
        <v>-1.146699</v>
      </c>
      <c r="D23" s="53">
        <v>1.277794</v>
      </c>
      <c r="E23" s="53">
        <v>0.7129862</v>
      </c>
      <c r="F23" s="53">
        <v>5.109417</v>
      </c>
      <c r="G23" s="53">
        <v>0.8652514</v>
      </c>
    </row>
    <row r="24" spans="1:7" ht="12.75">
      <c r="A24" t="s">
        <v>32</v>
      </c>
      <c r="B24" s="53">
        <v>-3.965223</v>
      </c>
      <c r="C24" s="53">
        <v>-2.955596</v>
      </c>
      <c r="D24" s="53">
        <v>-1.333964</v>
      </c>
      <c r="E24" s="53">
        <v>-1.851528</v>
      </c>
      <c r="F24" s="53">
        <v>-1.208483</v>
      </c>
      <c r="G24" s="53">
        <v>-2.212089</v>
      </c>
    </row>
    <row r="25" spans="1:7" ht="12.75">
      <c r="A25" t="s">
        <v>33</v>
      </c>
      <c r="B25" s="53">
        <v>-0.1852248</v>
      </c>
      <c r="C25" s="53">
        <v>0.1688631</v>
      </c>
      <c r="D25" s="53">
        <v>1.032734</v>
      </c>
      <c r="E25" s="53">
        <v>0.8689294</v>
      </c>
      <c r="F25" s="53">
        <v>-3.10606</v>
      </c>
      <c r="G25" s="53">
        <v>0.05669116</v>
      </c>
    </row>
    <row r="26" spans="1:7" ht="12.75">
      <c r="A26" t="s">
        <v>34</v>
      </c>
      <c r="B26" s="53">
        <v>0.5727518</v>
      </c>
      <c r="C26" s="53">
        <v>0.5731525</v>
      </c>
      <c r="D26" s="53">
        <v>0.7564222</v>
      </c>
      <c r="E26" s="53">
        <v>1.008863</v>
      </c>
      <c r="F26" s="53">
        <v>1.009208</v>
      </c>
      <c r="G26" s="53">
        <v>0.7804209</v>
      </c>
    </row>
    <row r="27" spans="1:7" ht="12.75">
      <c r="A27" t="s">
        <v>35</v>
      </c>
      <c r="B27" s="53">
        <v>-0.0242855</v>
      </c>
      <c r="C27" s="53">
        <v>-0.3900148</v>
      </c>
      <c r="D27" s="53">
        <v>0.2175261</v>
      </c>
      <c r="E27" s="53">
        <v>0.01581789</v>
      </c>
      <c r="F27" s="53">
        <v>0.1979573</v>
      </c>
      <c r="G27" s="53">
        <v>-0.01476895</v>
      </c>
    </row>
    <row r="28" spans="1:7" ht="12.75">
      <c r="A28" t="s">
        <v>36</v>
      </c>
      <c r="B28" s="53">
        <v>-0.583676</v>
      </c>
      <c r="C28" s="53">
        <v>-0.1297869</v>
      </c>
      <c r="D28" s="53">
        <v>0.04878532</v>
      </c>
      <c r="E28" s="53">
        <v>0.1730923</v>
      </c>
      <c r="F28" s="53">
        <v>-0.263207</v>
      </c>
      <c r="G28" s="53">
        <v>-0.09727971</v>
      </c>
    </row>
    <row r="29" spans="1:7" ht="12.75">
      <c r="A29" t="s">
        <v>37</v>
      </c>
      <c r="B29" s="53">
        <v>0.1167617</v>
      </c>
      <c r="C29" s="53">
        <v>0.1756207</v>
      </c>
      <c r="D29" s="53">
        <v>0.105077</v>
      </c>
      <c r="E29" s="53">
        <v>0.1037236</v>
      </c>
      <c r="F29" s="53">
        <v>-0.08550796</v>
      </c>
      <c r="G29" s="53">
        <v>0.09795794</v>
      </c>
    </row>
    <row r="30" spans="1:7" ht="12.75">
      <c r="A30" t="s">
        <v>38</v>
      </c>
      <c r="B30" s="53">
        <v>-0.01868081</v>
      </c>
      <c r="C30" s="53">
        <v>0.1011269</v>
      </c>
      <c r="D30" s="53">
        <v>0.1259138</v>
      </c>
      <c r="E30" s="53">
        <v>0.05897011</v>
      </c>
      <c r="F30" s="53">
        <v>0.2274655</v>
      </c>
      <c r="G30" s="53">
        <v>0.09650704</v>
      </c>
    </row>
    <row r="31" spans="1:7" ht="12.75">
      <c r="A31" t="s">
        <v>39</v>
      </c>
      <c r="B31" s="53">
        <v>-0.003536972</v>
      </c>
      <c r="C31" s="53">
        <v>0.03952868</v>
      </c>
      <c r="D31" s="53">
        <v>0.03289715</v>
      </c>
      <c r="E31" s="53">
        <v>0.02976538</v>
      </c>
      <c r="F31" s="53">
        <v>0.0503352</v>
      </c>
      <c r="G31" s="53">
        <v>0.03080498</v>
      </c>
    </row>
    <row r="32" spans="1:7" ht="12.75">
      <c r="A32" t="s">
        <v>40</v>
      </c>
      <c r="B32" s="53">
        <v>-0.06927896</v>
      </c>
      <c r="C32" s="53">
        <v>0.01518913</v>
      </c>
      <c r="D32" s="53">
        <v>0.01716939</v>
      </c>
      <c r="E32" s="53">
        <v>0.03430293</v>
      </c>
      <c r="F32" s="53">
        <v>-0.03707548</v>
      </c>
      <c r="G32" s="53">
        <v>0.001085302</v>
      </c>
    </row>
    <row r="33" spans="1:7" ht="12.75">
      <c r="A33" t="s">
        <v>41</v>
      </c>
      <c r="B33" s="53">
        <v>0.1299127</v>
      </c>
      <c r="C33" s="53">
        <v>0.05304532</v>
      </c>
      <c r="D33" s="53">
        <v>0.07807538</v>
      </c>
      <c r="E33" s="53">
        <v>0.06515821</v>
      </c>
      <c r="F33" s="53">
        <v>0.08462625</v>
      </c>
      <c r="G33" s="53">
        <v>0.07730508</v>
      </c>
    </row>
    <row r="34" spans="1:7" ht="12.75">
      <c r="A34" t="s">
        <v>42</v>
      </c>
      <c r="B34" s="53">
        <v>-0.02421983</v>
      </c>
      <c r="C34" s="53">
        <v>-0.001529099</v>
      </c>
      <c r="D34" s="53">
        <v>0.01066693</v>
      </c>
      <c r="E34" s="53">
        <v>0.02886997</v>
      </c>
      <c r="F34" s="53">
        <v>-0.006290774</v>
      </c>
      <c r="G34" s="53">
        <v>0.004804842</v>
      </c>
    </row>
    <row r="35" spans="1:7" ht="12.75">
      <c r="A35" t="s">
        <v>43</v>
      </c>
      <c r="B35" s="53">
        <v>0.0006173469</v>
      </c>
      <c r="C35" s="53">
        <v>0.004579797</v>
      </c>
      <c r="D35" s="53">
        <v>-0.001144716</v>
      </c>
      <c r="E35" s="53">
        <v>0.00627368</v>
      </c>
      <c r="F35" s="53">
        <v>0.01116225</v>
      </c>
      <c r="G35" s="53">
        <v>0.003917044</v>
      </c>
    </row>
    <row r="36" spans="1:6" ht="12.75">
      <c r="A36" t="s">
        <v>44</v>
      </c>
      <c r="B36" s="53">
        <v>21.22803</v>
      </c>
      <c r="C36" s="53">
        <v>21.24023</v>
      </c>
      <c r="D36" s="53">
        <v>21.26465</v>
      </c>
      <c r="E36" s="53">
        <v>21.27991</v>
      </c>
      <c r="F36" s="53">
        <v>21.30432</v>
      </c>
    </row>
    <row r="37" spans="1:6" ht="12.75">
      <c r="A37" t="s">
        <v>45</v>
      </c>
      <c r="B37" s="53">
        <v>0.126648</v>
      </c>
      <c r="C37" s="53">
        <v>0.09155274</v>
      </c>
      <c r="D37" s="53">
        <v>0.07324219</v>
      </c>
      <c r="E37" s="53">
        <v>0.06205241</v>
      </c>
      <c r="F37" s="53">
        <v>0.05340576</v>
      </c>
    </row>
    <row r="38" spans="1:7" ht="12.75">
      <c r="A38" t="s">
        <v>54</v>
      </c>
      <c r="B38" s="53">
        <v>0.0002873247</v>
      </c>
      <c r="C38" s="53">
        <v>6.823564E-05</v>
      </c>
      <c r="D38" s="53">
        <v>5.966736E-05</v>
      </c>
      <c r="E38" s="53">
        <v>-0.0003666015</v>
      </c>
      <c r="F38" s="53">
        <v>0.0001198226</v>
      </c>
      <c r="G38" s="53">
        <v>3.160683E-05</v>
      </c>
    </row>
    <row r="39" spans="1:7" ht="12.75">
      <c r="A39" t="s">
        <v>55</v>
      </c>
      <c r="B39" s="53">
        <v>0.0002748595</v>
      </c>
      <c r="C39" s="53">
        <v>-0.000147441</v>
      </c>
      <c r="D39" s="53">
        <v>-3.55632E-05</v>
      </c>
      <c r="E39" s="53">
        <v>-0.0001325579</v>
      </c>
      <c r="F39" s="53">
        <v>0.0002584761</v>
      </c>
      <c r="G39" s="53">
        <v>0.0008267874</v>
      </c>
    </row>
    <row r="40" spans="2:5" ht="12.75">
      <c r="B40" t="s">
        <v>46</v>
      </c>
      <c r="C40">
        <v>-0.003761</v>
      </c>
      <c r="D40" t="s">
        <v>47</v>
      </c>
      <c r="E40">
        <v>3.116143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12.517</v>
      </c>
      <c r="C44">
        <v>12.516</v>
      </c>
      <c r="D44">
        <v>12.516</v>
      </c>
      <c r="E44">
        <v>12.516</v>
      </c>
      <c r="F44">
        <v>12.517</v>
      </c>
      <c r="J44">
        <v>12.517</v>
      </c>
    </row>
    <row r="50" spans="1:7" ht="12.75">
      <c r="A50" t="s">
        <v>57</v>
      </c>
      <c r="B50">
        <f>-0.017/(B7*B7+B22*B22)*(B21*B22+B6*B7)</f>
        <v>0.0002873246932226643</v>
      </c>
      <c r="C50">
        <f>-0.017/(C7*C7+C22*C22)*(C21*C22+C6*C7)</f>
        <v>6.823563618721287E-05</v>
      </c>
      <c r="D50">
        <f>-0.017/(D7*D7+D22*D22)*(D21*D22+D6*D7)</f>
        <v>5.9667350390275005E-05</v>
      </c>
      <c r="E50">
        <f>-0.017/(E7*E7+E22*E22)*(E21*E22+E6*E7)</f>
        <v>-0.0003666015217252099</v>
      </c>
      <c r="F50">
        <f>-0.017/(F7*F7+F22*F22)*(F21*F22+F6*F7)</f>
        <v>0.00011982265150978203</v>
      </c>
      <c r="G50">
        <f>(B50*B$4+C50*C$4+D50*D$4+E50*E$4+F50*F$4)/SUM(B$4:F$4)</f>
        <v>2.7561904336379592E-08</v>
      </c>
    </row>
    <row r="51" spans="1:7" ht="12.75">
      <c r="A51" t="s">
        <v>58</v>
      </c>
      <c r="B51">
        <f>-0.017/(B7*B7+B22*B22)*(B21*B7-B6*B22)</f>
        <v>0.0002748594917595758</v>
      </c>
      <c r="C51">
        <f>-0.017/(C7*C7+C22*C22)*(C21*C7-C6*C22)</f>
        <v>-0.00014744100746431478</v>
      </c>
      <c r="D51">
        <f>-0.017/(D7*D7+D22*D22)*(D21*D7-D6*D22)</f>
        <v>-3.556320739453018E-05</v>
      </c>
      <c r="E51">
        <f>-0.017/(E7*E7+E22*E22)*(E21*E7-E6*E22)</f>
        <v>-0.00013255792926723217</v>
      </c>
      <c r="F51">
        <f>-0.017/(F7*F7+F22*F22)*(F21*F7-F6*F22)</f>
        <v>0.00025847619466321393</v>
      </c>
      <c r="G51">
        <f>(B51*B$4+C51*C$4+D51*D$4+E51*E$4+F51*F$4)/SUM(B$4:F$4)</f>
        <v>-1.7100287817916311E-06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9999.946211428669</v>
      </c>
      <c r="C62">
        <f>C7+(2/0.017)*(C8*C50-C23*C51)</f>
        <v>9999.972808220527</v>
      </c>
      <c r="D62">
        <f>D7+(2/0.017)*(D8*D50-D23*D51)</f>
        <v>10000.007781298002</v>
      </c>
      <c r="E62">
        <f>E7+(2/0.017)*(E8*E50-E23*E51)</f>
        <v>10000.157123244244</v>
      </c>
      <c r="F62">
        <f>F7+(2/0.017)*(F8*F50-F23*F51)</f>
        <v>9999.76431592991</v>
      </c>
    </row>
    <row r="63" spans="1:6" ht="12.75">
      <c r="A63" t="s">
        <v>66</v>
      </c>
      <c r="B63">
        <f>B8+(3/0.017)*(B9*B50-B24*B51)</f>
        <v>-1.5573671413363395</v>
      </c>
      <c r="C63">
        <f>C8+(3/0.017)*(C9*C50-C24*C51)</f>
        <v>-1.002896413555668</v>
      </c>
      <c r="D63">
        <f>D8+(3/0.017)*(D9*D50-D24*D51)</f>
        <v>0.3319090191928338</v>
      </c>
      <c r="E63">
        <f>E8+(3/0.017)*(E9*E50-E24*E51)</f>
        <v>-3.4315179017305653</v>
      </c>
      <c r="F63">
        <f>F8+(3/0.017)*(F9*F50-F24*F51)</f>
        <v>-5.688138893852502</v>
      </c>
    </row>
    <row r="64" spans="1:6" ht="12.75">
      <c r="A64" t="s">
        <v>67</v>
      </c>
      <c r="B64">
        <f>B9+(4/0.017)*(B10*B50-B25*B51)</f>
        <v>-0.4672032152622121</v>
      </c>
      <c r="C64">
        <f>C9+(4/0.017)*(C10*C50-C25*C51)</f>
        <v>-1.3633572379656482</v>
      </c>
      <c r="D64">
        <f>D9+(4/0.017)*(D10*D50-D25*D51)</f>
        <v>-0.6255221526096683</v>
      </c>
      <c r="E64">
        <f>E9+(4/0.017)*(E10*E50-E25*E51)</f>
        <v>-0.058355489954877195</v>
      </c>
      <c r="F64">
        <f>F9+(4/0.017)*(F10*F50-F25*F51)</f>
        <v>-1.9977046459602557</v>
      </c>
    </row>
    <row r="65" spans="1:6" ht="12.75">
      <c r="A65" t="s">
        <v>68</v>
      </c>
      <c r="B65">
        <f>B10+(5/0.017)*(B11*B50-B26*B51)</f>
        <v>0.12357792318395872</v>
      </c>
      <c r="C65">
        <f>C10+(5/0.017)*(C11*C50-C26*C51)</f>
        <v>0.19211822326428832</v>
      </c>
      <c r="D65">
        <f>D10+(5/0.017)*(D11*D50-D26*D51)</f>
        <v>-0.31733058530461267</v>
      </c>
      <c r="E65">
        <f>E10+(5/0.017)*(E11*E50-E26*E51)</f>
        <v>1.202266521770322</v>
      </c>
      <c r="F65">
        <f>F10+(5/0.017)*(F11*F50-F26*F51)</f>
        <v>0.19343627243194206</v>
      </c>
    </row>
    <row r="66" spans="1:6" ht="12.75">
      <c r="A66" t="s">
        <v>69</v>
      </c>
      <c r="B66">
        <f>B11+(6/0.017)*(B12*B50-B27*B51)</f>
        <v>4.699741005539875</v>
      </c>
      <c r="C66">
        <f>C11+(6/0.017)*(C12*C50-C27*C51)</f>
        <v>4.031067066967086</v>
      </c>
      <c r="D66">
        <f>D11+(6/0.017)*(D12*D50-D27*D51)</f>
        <v>4.074665115583833</v>
      </c>
      <c r="E66">
        <f>E11+(6/0.017)*(E12*E50-E27*E51)</f>
        <v>3.342264967924085</v>
      </c>
      <c r="F66">
        <f>F11+(6/0.017)*(F12*F50-F27*F51)</f>
        <v>15.252087695118295</v>
      </c>
    </row>
    <row r="67" spans="1:6" ht="12.75">
      <c r="A67" t="s">
        <v>70</v>
      </c>
      <c r="B67">
        <f>B12+(7/0.017)*(B13*B50-B28*B51)</f>
        <v>0.06254140961187968</v>
      </c>
      <c r="C67">
        <f>C12+(7/0.017)*(C13*C50-C28*C51)</f>
        <v>0.18156263918022206</v>
      </c>
      <c r="D67">
        <f>D12+(7/0.017)*(D13*D50-D28*D51)</f>
        <v>0.0713441894035853</v>
      </c>
      <c r="E67">
        <f>E12+(7/0.017)*(E13*E50-E28*E51)</f>
        <v>-0.14479103734506696</v>
      </c>
      <c r="F67">
        <f>F12+(7/0.017)*(F13*F50-F28*F51)</f>
        <v>-0.5284248798763737</v>
      </c>
    </row>
    <row r="68" spans="1:6" ht="12.75">
      <c r="A68" t="s">
        <v>71</v>
      </c>
      <c r="B68">
        <f>B13+(8/0.017)*(B14*B50-B29*B51)</f>
        <v>0.09351168786377695</v>
      </c>
      <c r="C68">
        <f>C13+(8/0.017)*(C14*C50-C29*C51)</f>
        <v>-0.1728626258441498</v>
      </c>
      <c r="D68">
        <f>D13+(8/0.017)*(D14*D50-D29*D51)</f>
        <v>-0.0166209467961457</v>
      </c>
      <c r="E68">
        <f>E13+(8/0.017)*(E14*E50-E29*E51)</f>
        <v>0.18256582448652844</v>
      </c>
      <c r="F68">
        <f>F13+(8/0.017)*(F14*F50-F29*F51)</f>
        <v>-0.08710630465112576</v>
      </c>
    </row>
    <row r="69" spans="1:6" ht="12.75">
      <c r="A69" t="s">
        <v>72</v>
      </c>
      <c r="B69">
        <f>B14+(9/0.017)*(B15*B50-B30*B51)</f>
        <v>0.024698626254373315</v>
      </c>
      <c r="C69">
        <f>C14+(9/0.017)*(C15*C50-C30*C51)</f>
        <v>0.00564112998332437</v>
      </c>
      <c r="D69">
        <f>D14+(9/0.017)*(D15*D50-D30*D51)</f>
        <v>-0.005559851312408536</v>
      </c>
      <c r="E69">
        <f>E14+(9/0.017)*(E15*E50-E30*E51)</f>
        <v>0.0426307321241093</v>
      </c>
      <c r="F69">
        <f>F14+(9/0.017)*(F15*F50-F30*F51)</f>
        <v>0.16605580702962514</v>
      </c>
    </row>
    <row r="70" spans="1:6" ht="12.75">
      <c r="A70" t="s">
        <v>73</v>
      </c>
      <c r="B70">
        <f>B15+(10/0.017)*(B16*B50-B31*B51)</f>
        <v>-0.36705546908653935</v>
      </c>
      <c r="C70">
        <f>C15+(10/0.017)*(C16*C50-C31*C51)</f>
        <v>-0.15576435653249993</v>
      </c>
      <c r="D70">
        <f>D15+(10/0.017)*(D16*D50-D31*D51)</f>
        <v>0.006366438090231791</v>
      </c>
      <c r="E70">
        <f>E15+(10/0.017)*(E16*E50-E31*E51)</f>
        <v>0.03422102090739064</v>
      </c>
      <c r="F70">
        <f>F15+(10/0.017)*(F16*F50-F31*F51)</f>
        <v>-0.2845210504165076</v>
      </c>
    </row>
    <row r="71" spans="1:6" ht="12.75">
      <c r="A71" t="s">
        <v>74</v>
      </c>
      <c r="B71">
        <f>B16+(11/0.017)*(B17*B50-B32*B51)</f>
        <v>-0.024819148670543772</v>
      </c>
      <c r="C71">
        <f>C16+(11/0.017)*(C17*C50-C32*C51)</f>
        <v>0.013117086659510543</v>
      </c>
      <c r="D71">
        <f>D16+(11/0.017)*(D17*D50-D32*D51)</f>
        <v>-0.01630969477842592</v>
      </c>
      <c r="E71">
        <f>E16+(11/0.017)*(E17*E50-E32*E51)</f>
        <v>0.0016936555707406011</v>
      </c>
      <c r="F71">
        <f>F16+(11/0.017)*(F17*F50-F32*F51)</f>
        <v>-0.04076786926423549</v>
      </c>
    </row>
    <row r="72" spans="1:6" ht="12.75">
      <c r="A72" t="s">
        <v>75</v>
      </c>
      <c r="B72">
        <f>B17+(12/0.017)*(B18*B50-B33*B51)</f>
        <v>-0.03062511650328925</v>
      </c>
      <c r="C72">
        <f>C17+(12/0.017)*(C18*C50-C33*C51)</f>
        <v>-0.009760468403342774</v>
      </c>
      <c r="D72">
        <f>D17+(12/0.017)*(D18*D50-D33*D51)</f>
        <v>-0.02094792543782982</v>
      </c>
      <c r="E72">
        <f>E17+(12/0.017)*(E18*E50-E33*E51)</f>
        <v>-0.013164248037410117</v>
      </c>
      <c r="F72">
        <f>F17+(12/0.017)*(F18*F50-F33*F51)</f>
        <v>-0.0466235522549398</v>
      </c>
    </row>
    <row r="73" spans="1:6" ht="12.75">
      <c r="A73" t="s">
        <v>76</v>
      </c>
      <c r="B73">
        <f>B18+(13/0.017)*(B19*B50-B34*B51)</f>
        <v>-0.006127307404752716</v>
      </c>
      <c r="C73">
        <f>C18+(13/0.017)*(C19*C50-C34*C51)</f>
        <v>-0.010174343960790335</v>
      </c>
      <c r="D73">
        <f>D18+(13/0.017)*(D19*D50-D34*D51)</f>
        <v>0.017715533966782993</v>
      </c>
      <c r="E73">
        <f>E18+(13/0.017)*(E19*E50-E34*E51)</f>
        <v>0.0155746450281605</v>
      </c>
      <c r="F73">
        <f>F18+(13/0.017)*(F19*F50-F34*F51)</f>
        <v>-0.005846873785262546</v>
      </c>
    </row>
    <row r="74" spans="1:6" ht="12.75">
      <c r="A74" t="s">
        <v>77</v>
      </c>
      <c r="B74">
        <f>B19+(14/0.017)*(B20*B50-B35*B51)</f>
        <v>-0.20147734730326267</v>
      </c>
      <c r="C74">
        <f>C19+(14/0.017)*(C20*C50-C35*C51)</f>
        <v>-0.16933082301966113</v>
      </c>
      <c r="D74">
        <f>D19+(14/0.017)*(D20*D50-D35*D51)</f>
        <v>-0.18331392519344572</v>
      </c>
      <c r="E74">
        <f>E19+(14/0.017)*(E20*E50-E35*E51)</f>
        <v>-0.18136955448775352</v>
      </c>
      <c r="F74">
        <f>F19+(14/0.017)*(F20*F50-F35*F51)</f>
        <v>-0.14645145933449205</v>
      </c>
    </row>
    <row r="75" spans="1:6" ht="12.75">
      <c r="A75" t="s">
        <v>78</v>
      </c>
      <c r="B75" s="53">
        <f>B20</f>
        <v>-0.0117598</v>
      </c>
      <c r="C75" s="53">
        <f>C20</f>
        <v>-0.003669626</v>
      </c>
      <c r="D75" s="53">
        <f>D20</f>
        <v>-0.000158727</v>
      </c>
      <c r="E75" s="53">
        <f>E20</f>
        <v>-0.003912054</v>
      </c>
      <c r="F75" s="53">
        <f>F20</f>
        <v>-0.00930032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200.44561327780693</v>
      </c>
      <c r="C82">
        <f>C22+(2/0.017)*(C8*C51+C23*C50)</f>
        <v>115.72667064406625</v>
      </c>
      <c r="D82">
        <f>D22+(2/0.017)*(D8*D51+D23*D50)</f>
        <v>0.8433849199887896</v>
      </c>
      <c r="E82">
        <f>E22+(2/0.017)*(E8*E51+E23*E50)</f>
        <v>-117.41855775190409</v>
      </c>
      <c r="F82">
        <f>F22+(2/0.017)*(F8*F51+F23*F50)</f>
        <v>-215.57171918411285</v>
      </c>
    </row>
    <row r="83" spans="1:6" ht="12.75">
      <c r="A83" t="s">
        <v>81</v>
      </c>
      <c r="B83">
        <f>B23+(3/0.017)*(B9*B51+B24*B50)</f>
        <v>-0.3646111592034797</v>
      </c>
      <c r="C83">
        <f>C23+(3/0.017)*(C9*C51+C24*C50)</f>
        <v>-1.1466274889761436</v>
      </c>
      <c r="D83">
        <f>D23+(3/0.017)*(D9*D51+D24*D50)</f>
        <v>1.2676929558547372</v>
      </c>
      <c r="E83">
        <f>E23+(3/0.017)*(E9*E51+E24*E50)</f>
        <v>0.8316986889147873</v>
      </c>
      <c r="F83">
        <f>F23+(3/0.017)*(F9*F51+F24*F50)</f>
        <v>4.984470349443268</v>
      </c>
    </row>
    <row r="84" spans="1:6" ht="12.75">
      <c r="A84" t="s">
        <v>82</v>
      </c>
      <c r="B84">
        <f>B24+(4/0.017)*(B10*B51+B25*B50)</f>
        <v>-3.9924397849469053</v>
      </c>
      <c r="C84">
        <f>C24+(4/0.017)*(C10*C51+C25*C50)</f>
        <v>-2.955870057738627</v>
      </c>
      <c r="D84">
        <f>D24+(4/0.017)*(D10*D51+D25*D50)</f>
        <v>-1.3161457510425647</v>
      </c>
      <c r="E84">
        <f>E24+(4/0.017)*(E10*E51+E25*E50)</f>
        <v>-1.973935785921022</v>
      </c>
      <c r="F84">
        <f>F24+(4/0.017)*(F10*F51+F25*F50)</f>
        <v>-1.3124025179244139</v>
      </c>
    </row>
    <row r="85" spans="1:6" ht="12.75">
      <c r="A85" t="s">
        <v>83</v>
      </c>
      <c r="B85">
        <f>B25+(5/0.017)*(B11*B51+B26*B50)</f>
        <v>0.2430424053666573</v>
      </c>
      <c r="C85">
        <f>C25+(5/0.017)*(C11*C51+C26*C50)</f>
        <v>0.004881801937981045</v>
      </c>
      <c r="D85">
        <f>D25+(5/0.017)*(D11*D51+D26*D50)</f>
        <v>1.003432787549943</v>
      </c>
      <c r="E85">
        <f>E25+(5/0.017)*(E11*E51+E26*E50)</f>
        <v>0.630509800758617</v>
      </c>
      <c r="F85">
        <f>F25+(5/0.017)*(F11*F51+F26*F50)</f>
        <v>-1.9078486065420546</v>
      </c>
    </row>
    <row r="86" spans="1:6" ht="12.75">
      <c r="A86" t="s">
        <v>84</v>
      </c>
      <c r="B86">
        <f>B26+(6/0.017)*(B12*B51+B27*B50)</f>
        <v>0.5688207166052062</v>
      </c>
      <c r="C86">
        <f>C26+(6/0.017)*(C12*C51+C27*C50)</f>
        <v>0.553630792733441</v>
      </c>
      <c r="D86">
        <f>D26+(6/0.017)*(D12*D51+D27*D50)</f>
        <v>0.7601109733140323</v>
      </c>
      <c r="E86">
        <f>E26+(6/0.017)*(E12*E51+E27*E50)</f>
        <v>1.0127347531886666</v>
      </c>
      <c r="F86">
        <f>F26+(6/0.017)*(F12*F51+F27*F50)</f>
        <v>0.9673108738614341</v>
      </c>
    </row>
    <row r="87" spans="1:6" ht="12.75">
      <c r="A87" t="s">
        <v>85</v>
      </c>
      <c r="B87">
        <f>B27+(7/0.017)*(B13*B51+B28*B50)</f>
        <v>-0.08222599703371883</v>
      </c>
      <c r="C87">
        <f>C27+(7/0.017)*(C13*C51+C28*C50)</f>
        <v>-0.3824201280922102</v>
      </c>
      <c r="D87">
        <f>D27+(7/0.017)*(D13*D51+D28*D50)</f>
        <v>0.2189905033607518</v>
      </c>
      <c r="E87">
        <f>E27+(7/0.017)*(E13*E51+E28*E50)</f>
        <v>-0.02034030963737761</v>
      </c>
      <c r="F87">
        <f>F27+(7/0.017)*(F13*F51+F28*F50)</f>
        <v>0.17330560907074677</v>
      </c>
    </row>
    <row r="88" spans="1:6" ht="12.75">
      <c r="A88" t="s">
        <v>86</v>
      </c>
      <c r="B88">
        <f>B28+(8/0.017)*(B14*B51+B29*B50)</f>
        <v>-0.5579283682455229</v>
      </c>
      <c r="C88">
        <f>C28+(8/0.017)*(C14*C51+C29*C50)</f>
        <v>-0.12439152841924615</v>
      </c>
      <c r="D88">
        <f>D28+(8/0.017)*(D14*D51+D29*D50)</f>
        <v>0.05187176769130587</v>
      </c>
      <c r="E88">
        <f>E28+(8/0.017)*(E14*E51+E29*E50)</f>
        <v>0.15243209622607024</v>
      </c>
      <c r="F88">
        <f>F28+(8/0.017)*(F14*F51+F29*F50)</f>
        <v>-0.2419320012207441</v>
      </c>
    </row>
    <row r="89" spans="1:6" ht="12.75">
      <c r="A89" t="s">
        <v>87</v>
      </c>
      <c r="B89">
        <f>B29+(9/0.017)*(B15*B51+B30*B50)</f>
        <v>0.06128383123355824</v>
      </c>
      <c r="C89">
        <f>C29+(9/0.017)*(C15*C51+C30*C50)</f>
        <v>0.19173865068317172</v>
      </c>
      <c r="D89">
        <f>D29+(9/0.017)*(D15*D51+D30*D50)</f>
        <v>0.10893710602781373</v>
      </c>
      <c r="E89">
        <f>E29+(9/0.017)*(E15*E51+E30*E50)</f>
        <v>0.09016383354570995</v>
      </c>
      <c r="F89">
        <f>F29+(9/0.017)*(F15*F51+F30*F50)</f>
        <v>-0.10853594164684383</v>
      </c>
    </row>
    <row r="90" spans="1:6" ht="12.75">
      <c r="A90" t="s">
        <v>88</v>
      </c>
      <c r="B90">
        <f>B30+(10/0.017)*(B16*B51+B31*B50)</f>
        <v>-0.024923061110795452</v>
      </c>
      <c r="C90">
        <f>C30+(10/0.017)*(C16*C51+C31*C50)</f>
        <v>0.10164325544745247</v>
      </c>
      <c r="D90">
        <f>D30+(10/0.017)*(D16*D51+D31*D50)</f>
        <v>0.1273985158815938</v>
      </c>
      <c r="E90">
        <f>E30+(10/0.017)*(E16*E51+E31*E50)</f>
        <v>0.05319023155803544</v>
      </c>
      <c r="F90">
        <f>F30+(10/0.017)*(F16*F51+F31*F50)</f>
        <v>0.22424558033781497</v>
      </c>
    </row>
    <row r="91" spans="1:6" ht="12.75">
      <c r="A91" t="s">
        <v>89</v>
      </c>
      <c r="B91">
        <f>B31+(11/0.017)*(B17*B51+B32*B50)</f>
        <v>-0.01854992817855062</v>
      </c>
      <c r="C91">
        <f>C31+(11/0.017)*(C17*C51+C32*C50)</f>
        <v>0.04165191613315086</v>
      </c>
      <c r="D91">
        <f>D31+(11/0.017)*(D17*D51+D32*D50)</f>
        <v>0.03411216879439198</v>
      </c>
      <c r="E91">
        <f>E31+(11/0.017)*(E17*E51+E32*E50)</f>
        <v>0.024139810662241874</v>
      </c>
      <c r="F91">
        <f>F31+(11/0.017)*(F17*F51+F32*F50)</f>
        <v>0.04216002883730921</v>
      </c>
    </row>
    <row r="92" spans="1:6" ht="12.75">
      <c r="A92" t="s">
        <v>90</v>
      </c>
      <c r="B92">
        <f>B32+(12/0.017)*(B18*B51+B33*B50)</f>
        <v>-0.036642593323700026</v>
      </c>
      <c r="C92">
        <f>C32+(12/0.017)*(C18*C51+C33*C50)</f>
        <v>0.017863604387349</v>
      </c>
      <c r="D92">
        <f>D32+(12/0.017)*(D18*D51+D33*D50)</f>
        <v>0.019810416476940144</v>
      </c>
      <c r="E92">
        <f>E32+(12/0.017)*(E18*E51+E33*E50)</f>
        <v>0.021064538249562618</v>
      </c>
      <c r="F92">
        <f>F32+(12/0.017)*(F18*F51+F33*F50)</f>
        <v>-0.02881806355042446</v>
      </c>
    </row>
    <row r="93" spans="1:6" ht="12.75">
      <c r="A93" t="s">
        <v>91</v>
      </c>
      <c r="B93">
        <f>B33+(13/0.017)*(B19*B51+B34*B50)</f>
        <v>0.08285753170925238</v>
      </c>
      <c r="C93">
        <f>C33+(13/0.017)*(C19*C51+C34*C50)</f>
        <v>0.07209686153285265</v>
      </c>
      <c r="D93">
        <f>D33+(13/0.017)*(D19*D51+D34*D50)</f>
        <v>0.08354626094909606</v>
      </c>
      <c r="E93">
        <f>E33+(13/0.017)*(E19*E51+E34*E50)</f>
        <v>0.0756389197460648</v>
      </c>
      <c r="F93">
        <f>F33+(13/0.017)*(F19*F51+F34*F50)</f>
        <v>0.055753529306172465</v>
      </c>
    </row>
    <row r="94" spans="1:6" ht="12.75">
      <c r="A94" t="s">
        <v>92</v>
      </c>
      <c r="B94">
        <f>B34+(14/0.017)*(B20*B51+B35*B50)</f>
        <v>-0.026735641235032775</v>
      </c>
      <c r="C94">
        <f>C34+(14/0.017)*(C20*C51+C35*C50)</f>
        <v>-0.0008261682924089732</v>
      </c>
      <c r="D94">
        <f>D34+(14/0.017)*(D20*D51+D35*D50)</f>
        <v>0.010615329846335918</v>
      </c>
      <c r="E94">
        <f>E34+(14/0.017)*(E20*E51+E35*E50)</f>
        <v>0.027402961999792003</v>
      </c>
      <c r="F94">
        <f>F34+(14/0.017)*(F20*F51+F35*F50)</f>
        <v>-0.007169003001946567</v>
      </c>
    </row>
    <row r="95" spans="1:6" ht="12.75">
      <c r="A95" t="s">
        <v>93</v>
      </c>
      <c r="B95" s="53">
        <f>B35</f>
        <v>0.0006173469</v>
      </c>
      <c r="C95" s="53">
        <f>C35</f>
        <v>0.004579797</v>
      </c>
      <c r="D95" s="53">
        <f>D35</f>
        <v>-0.001144716</v>
      </c>
      <c r="E95" s="53">
        <f>E35</f>
        <v>0.00627368</v>
      </c>
      <c r="F95" s="53">
        <f>F35</f>
        <v>0.01116225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-1.5573755182367546</v>
      </c>
      <c r="C103">
        <f>C63*10000/C62</f>
        <v>-1.0028991406168946</v>
      </c>
      <c r="D103">
        <f>D63*10000/D62</f>
        <v>0.331908760924736</v>
      </c>
      <c r="E103">
        <f>E63*10000/E62</f>
        <v>-3.431463985455175</v>
      </c>
      <c r="F103">
        <f>F63*10000/F62</f>
        <v>-5.68827295738474</v>
      </c>
      <c r="G103">
        <f>AVERAGE(C103:E103)</f>
        <v>-1.3674847883824446</v>
      </c>
      <c r="H103">
        <f>STDEV(C103:E103)</f>
        <v>1.9079925649661844</v>
      </c>
      <c r="I103">
        <f>(B103*B4+C103*C4+D103*D4+E103*E4+F103*F4)/SUM(B4:F4)</f>
        <v>-1.972501187411957</v>
      </c>
      <c r="K103">
        <f>(LN(H103)+LN(H123))/2-LN(K114*K115^3)</f>
        <v>-3.429504230642743</v>
      </c>
    </row>
    <row r="104" spans="1:11" ht="12.75">
      <c r="A104" t="s">
        <v>67</v>
      </c>
      <c r="B104">
        <f>B64*10000/B62</f>
        <v>-0.46720572829507634</v>
      </c>
      <c r="C104">
        <f>C64*10000/C62</f>
        <v>-1.3633609451866644</v>
      </c>
      <c r="D104">
        <f>D64*10000/D62</f>
        <v>-0.6255216658726194</v>
      </c>
      <c r="E104">
        <f>E64*10000/E62</f>
        <v>-0.05835457306889349</v>
      </c>
      <c r="F104">
        <f>F64*10000/F62</f>
        <v>-1.9977517297861263</v>
      </c>
      <c r="G104">
        <f>AVERAGE(C104:E104)</f>
        <v>-0.6824123947093925</v>
      </c>
      <c r="H104">
        <f>STDEV(C104:E104)</f>
        <v>0.6543606223541273</v>
      </c>
      <c r="I104">
        <f>(B104*B4+C104*C4+D104*D4+E104*E4+F104*F4)/SUM(B4:F4)</f>
        <v>-0.8269613808873996</v>
      </c>
      <c r="K104">
        <f>(LN(H104)+LN(H124))/2-LN(K114*K115^4)</f>
        <v>-3.5953559560511774</v>
      </c>
    </row>
    <row r="105" spans="1:11" ht="12.75">
      <c r="A105" t="s">
        <v>68</v>
      </c>
      <c r="B105">
        <f>B65*10000/B62</f>
        <v>0.12357858789552771</v>
      </c>
      <c r="C105">
        <f>C65*10000/C62</f>
        <v>0.1921187456693448</v>
      </c>
      <c r="D105">
        <f>D65*10000/D62</f>
        <v>-0.31733033838041985</v>
      </c>
      <c r="E105">
        <f>E65*10000/E62</f>
        <v>1.2022476316654946</v>
      </c>
      <c r="F105">
        <f>F65*10000/F62</f>
        <v>0.1934408315241916</v>
      </c>
      <c r="G105">
        <f>AVERAGE(C105:E105)</f>
        <v>0.3590120129848065</v>
      </c>
      <c r="H105">
        <f>STDEV(C105:E105)</f>
        <v>0.7734140700612048</v>
      </c>
      <c r="I105">
        <f>(B105*B4+C105*C4+D105*D4+E105*E4+F105*F4)/SUM(B4:F4)</f>
        <v>0.3030325832245616</v>
      </c>
      <c r="K105">
        <f>(LN(H105)+LN(H125))/2-LN(K114*K115^5)</f>
        <v>-3.1664140240510643</v>
      </c>
    </row>
    <row r="106" spans="1:11" ht="12.75">
      <c r="A106" t="s">
        <v>69</v>
      </c>
      <c r="B106">
        <f>B66*10000/B62</f>
        <v>4.69976628491128</v>
      </c>
      <c r="C106">
        <f>C66*10000/C62</f>
        <v>4.031078028185564</v>
      </c>
      <c r="D106">
        <f>D66*10000/D62</f>
        <v>4.074661944967948</v>
      </c>
      <c r="E106">
        <f>E66*10000/E62</f>
        <v>3.3422124539977127</v>
      </c>
      <c r="F106">
        <f>F66*10000/F62</f>
        <v>15.252447171001107</v>
      </c>
      <c r="G106">
        <f>AVERAGE(C106:E106)</f>
        <v>3.815984142383741</v>
      </c>
      <c r="H106">
        <f>STDEV(C106:E106)</f>
        <v>0.4108766225859523</v>
      </c>
      <c r="I106">
        <f>(B106*B4+C106*C4+D106*D4+E106*E4+F106*F4)/SUM(B4:F4)</f>
        <v>5.471371772607728</v>
      </c>
      <c r="K106">
        <f>(LN(H106)+LN(H126))/2-LN(K114*K115^6)</f>
        <v>-3.2843349521195973</v>
      </c>
    </row>
    <row r="107" spans="1:11" ht="12.75">
      <c r="A107" t="s">
        <v>70</v>
      </c>
      <c r="B107">
        <f>B67*10000/B62</f>
        <v>0.06254174601499635</v>
      </c>
      <c r="C107">
        <f>C67*10000/C62</f>
        <v>0.18156313288268902</v>
      </c>
      <c r="D107">
        <f>D67*10000/D62</f>
        <v>0.07134413388858865</v>
      </c>
      <c r="E107">
        <f>E67*10000/E62</f>
        <v>-0.14478876237705948</v>
      </c>
      <c r="F107">
        <f>F67*10000/F62</f>
        <v>-0.5284373343025474</v>
      </c>
      <c r="G107">
        <f>AVERAGE(C107:E107)</f>
        <v>0.036039501464739394</v>
      </c>
      <c r="H107">
        <f>STDEV(C107:E107)</f>
        <v>0.1660156700069147</v>
      </c>
      <c r="I107">
        <f>(B107*B4+C107*C4+D107*D4+E107*E4+F107*F4)/SUM(B4:F4)</f>
        <v>-0.03556526667650962</v>
      </c>
      <c r="K107">
        <f>(LN(H107)+LN(H127))/2-LN(K114*K115^7)</f>
        <v>-3.008499464247123</v>
      </c>
    </row>
    <row r="108" spans="1:9" ht="12.75">
      <c r="A108" t="s">
        <v>71</v>
      </c>
      <c r="B108">
        <f>B68*10000/B62</f>
        <v>0.09351219085249174</v>
      </c>
      <c r="C108">
        <f>C68*10000/C62</f>
        <v>-0.17286309588966806</v>
      </c>
      <c r="D108">
        <f>D68*10000/D62</f>
        <v>-0.016620933862901754</v>
      </c>
      <c r="E108">
        <f>E68*10000/E62</f>
        <v>0.1825629559981359</v>
      </c>
      <c r="F108">
        <f>F68*10000/F62</f>
        <v>-0.0871083576563529</v>
      </c>
      <c r="G108">
        <f>AVERAGE(C108:E108)</f>
        <v>-0.0023070245848113013</v>
      </c>
      <c r="H108">
        <f>STDEV(C108:E108)</f>
        <v>0.1781448444082905</v>
      </c>
      <c r="I108">
        <f>(B108*B4+C108*C4+D108*D4+E108*E4+F108*F4)/SUM(B4:F4)</f>
        <v>0.00023159722417752412</v>
      </c>
    </row>
    <row r="109" spans="1:9" ht="12.75">
      <c r="A109" t="s">
        <v>72</v>
      </c>
      <c r="B109">
        <f>B69*10000/B62</f>
        <v>0.024698759105469908</v>
      </c>
      <c r="C109">
        <f>C69*10000/C62</f>
        <v>0.005641145322602328</v>
      </c>
      <c r="D109">
        <f>D69*10000/D62</f>
        <v>-0.005559846986125911</v>
      </c>
      <c r="E109">
        <f>E69*10000/E62</f>
        <v>0.0426300623067401</v>
      </c>
      <c r="F109">
        <f>F69*10000/F62</f>
        <v>0.16605972079271258</v>
      </c>
      <c r="G109">
        <f>AVERAGE(C109:E109)</f>
        <v>0.014237120214405506</v>
      </c>
      <c r="H109">
        <f>STDEV(C109:E109)</f>
        <v>0.02521874159566743</v>
      </c>
      <c r="I109">
        <f>(B109*B4+C109*C4+D109*D4+E109*E4+F109*F4)/SUM(B4:F4)</f>
        <v>0.036035236239671906</v>
      </c>
    </row>
    <row r="110" spans="1:11" ht="12.75">
      <c r="A110" t="s">
        <v>73</v>
      </c>
      <c r="B110">
        <f>B70*10000/B62</f>
        <v>-0.36705744343608726</v>
      </c>
      <c r="C110">
        <f>C70*10000/C62</f>
        <v>-0.15576478008465489</v>
      </c>
      <c r="D110">
        <f>D70*10000/D62</f>
        <v>0.006366433136320447</v>
      </c>
      <c r="E110">
        <f>E70*10000/E62</f>
        <v>0.03422048322405626</v>
      </c>
      <c r="F110">
        <f>F70*10000/F62</f>
        <v>-0.28452775628247307</v>
      </c>
      <c r="G110">
        <f>AVERAGE(C110:E110)</f>
        <v>-0.038392621241426055</v>
      </c>
      <c r="H110">
        <f>STDEV(C110:E110)</f>
        <v>0.10259692870750385</v>
      </c>
      <c r="I110">
        <f>(B110*B4+C110*C4+D110*D4+E110*E4+F110*F4)/SUM(B4:F4)</f>
        <v>-0.11874801876712651</v>
      </c>
      <c r="K110">
        <f>EXP(AVERAGE(K103:K107))</f>
        <v>0.037000578718402004</v>
      </c>
    </row>
    <row r="111" spans="1:9" ht="12.75">
      <c r="A111" t="s">
        <v>74</v>
      </c>
      <c r="B111">
        <f>B71*10000/B62</f>
        <v>-0.02481928216991671</v>
      </c>
      <c r="C111">
        <f>C71*10000/C62</f>
        <v>0.013117122327300307</v>
      </c>
      <c r="D111">
        <f>D71*10000/D62</f>
        <v>-0.016309682087376258</v>
      </c>
      <c r="E111">
        <f>E71*10000/E62</f>
        <v>0.0016936289598929288</v>
      </c>
      <c r="F111">
        <f>F71*10000/F62</f>
        <v>-0.04076883012061706</v>
      </c>
      <c r="G111">
        <f>AVERAGE(C111:E111)</f>
        <v>-0.0004996436000610074</v>
      </c>
      <c r="H111">
        <f>STDEV(C111:E111)</f>
        <v>0.014835499246961398</v>
      </c>
      <c r="I111">
        <f>(B111*B4+C111*C4+D111*D4+E111*E4+F111*F4)/SUM(B4:F4)</f>
        <v>-0.009391237250863823</v>
      </c>
    </row>
    <row r="112" spans="1:9" ht="12.75">
      <c r="A112" t="s">
        <v>75</v>
      </c>
      <c r="B112">
        <f>B72*10000/B62</f>
        <v>-0.03062528123230166</v>
      </c>
      <c r="C112">
        <f>C72*10000/C62</f>
        <v>-0.009760494943865378</v>
      </c>
      <c r="D112">
        <f>D72*10000/D62</f>
        <v>-0.020947909137637468</v>
      </c>
      <c r="E112">
        <f>E72*10000/E62</f>
        <v>-0.01316404119972405</v>
      </c>
      <c r="F112">
        <f>F72*10000/F62</f>
        <v>-0.046624651123694134</v>
      </c>
      <c r="G112">
        <f>AVERAGE(C112:E112)</f>
        <v>-0.014624148427075634</v>
      </c>
      <c r="H112">
        <f>STDEV(C112:E112)</f>
        <v>0.0057348490758063085</v>
      </c>
      <c r="I112">
        <f>(B112*B4+C112*C4+D112*D4+E112*E4+F112*F4)/SUM(B4:F4)</f>
        <v>-0.021210096189684367</v>
      </c>
    </row>
    <row r="113" spans="1:9" ht="12.75">
      <c r="A113" t="s">
        <v>76</v>
      </c>
      <c r="B113">
        <f>B73*10000/B62</f>
        <v>-0.006127340362841134</v>
      </c>
      <c r="C113">
        <f>C73*10000/C62</f>
        <v>-0.01017437162671729</v>
      </c>
      <c r="D113">
        <f>D73*10000/D62</f>
        <v>0.017715520181808813</v>
      </c>
      <c r="E113">
        <f>E73*10000/E62</f>
        <v>0.015574400318129986</v>
      </c>
      <c r="F113">
        <f>F73*10000/F62</f>
        <v>-0.005847011590011486</v>
      </c>
      <c r="G113">
        <f>AVERAGE(C113:E113)</f>
        <v>0.007705182957740503</v>
      </c>
      <c r="H113">
        <f>STDEV(C113:E113)</f>
        <v>0.01552111312604912</v>
      </c>
      <c r="I113">
        <f>(B113*B4+C113*C4+D113*D4+E113*E4+F113*F4)/SUM(B4:F4)</f>
        <v>0.003896795767971931</v>
      </c>
    </row>
    <row r="114" spans="1:11" ht="12.75">
      <c r="A114" t="s">
        <v>77</v>
      </c>
      <c r="B114">
        <f>B74*10000/B62</f>
        <v>-0.20147843102695856</v>
      </c>
      <c r="C114">
        <f>C74*10000/C62</f>
        <v>-0.1693312834615529</v>
      </c>
      <c r="D114">
        <f>D74*10000/D62</f>
        <v>-0.18331378255152875</v>
      </c>
      <c r="E114">
        <f>E74*10000/E62</f>
        <v>-0.181366704795248</v>
      </c>
      <c r="F114">
        <f>F74*10000/F62</f>
        <v>-0.146454911043444</v>
      </c>
      <c r="G114">
        <f>AVERAGE(C114:E114)</f>
        <v>-0.17800392360277653</v>
      </c>
      <c r="H114">
        <f>STDEV(C114:E114)</f>
        <v>0.007573558820767733</v>
      </c>
      <c r="I114">
        <f>(B114*B4+C114*C4+D114*D4+E114*E4+F114*F4)/SUM(B4:F4)</f>
        <v>-0.1771806680201376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-0.011759863254624353</v>
      </c>
      <c r="C115">
        <f>C75*10000/C62</f>
        <v>-0.003669635978393227</v>
      </c>
      <c r="D115">
        <f>D75*10000/D62</f>
        <v>-0.0001587268764898873</v>
      </c>
      <c r="E115">
        <f>E75*10000/E62</f>
        <v>-0.0039119925335041675</v>
      </c>
      <c r="F115">
        <f>F75*10000/F62</f>
        <v>-0.009300539198893244</v>
      </c>
      <c r="G115">
        <f>AVERAGE(C115:E115)</f>
        <v>-0.0025801184627957606</v>
      </c>
      <c r="H115">
        <f>STDEV(C115:E115)</f>
        <v>0.002100484964389407</v>
      </c>
      <c r="I115">
        <f>(B115*B4+C115*C4+D115*D4+E115*E4+F115*F4)/SUM(B4:F4)</f>
        <v>-0.004804378691628022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200.44669145192304</v>
      </c>
      <c r="C122">
        <f>C82*10000/C62</f>
        <v>115.72698532633265</v>
      </c>
      <c r="D122">
        <f>D82*10000/D62</f>
        <v>0.843384263726361</v>
      </c>
      <c r="E122">
        <f>E82*10000/E62</f>
        <v>-117.41671286241873</v>
      </c>
      <c r="F122">
        <f>F82*10000/F62</f>
        <v>-215.5767999858766</v>
      </c>
      <c r="G122">
        <f>AVERAGE(C122:E122)</f>
        <v>-0.282114424119906</v>
      </c>
      <c r="H122">
        <f>STDEV(C122:E122)</f>
        <v>116.5759240227336</v>
      </c>
      <c r="I122">
        <f>(B122*B4+C122*C4+D122*D4+E122*E4+F122*F4)/SUM(B4:F4)</f>
        <v>-0.059789054984104896</v>
      </c>
    </row>
    <row r="123" spans="1:9" ht="12.75">
      <c r="A123" t="s">
        <v>81</v>
      </c>
      <c r="B123">
        <f>B83*10000/B62</f>
        <v>-0.3646131204053632</v>
      </c>
      <c r="C123">
        <f>C83*10000/C62</f>
        <v>-1.1466306068688035</v>
      </c>
      <c r="D123">
        <f>D83*10000/D62</f>
        <v>1.2676919694258384</v>
      </c>
      <c r="E123">
        <f>E83*10000/E62</f>
        <v>0.8316856212004878</v>
      </c>
      <c r="F123">
        <f>F83*10000/F62</f>
        <v>4.984587828237976</v>
      </c>
      <c r="G123">
        <f>AVERAGE(C123:E123)</f>
        <v>0.31758232791917423</v>
      </c>
      <c r="H123">
        <f>STDEV(C123:E123)</f>
        <v>1.2866487565468356</v>
      </c>
      <c r="I123">
        <f>(B123*B4+C123*C4+D123*D4+E123*E4+F123*F4)/SUM(B4:F4)</f>
        <v>0.8424952043935127</v>
      </c>
    </row>
    <row r="124" spans="1:9" ht="12.75">
      <c r="A124" t="s">
        <v>82</v>
      </c>
      <c r="B124">
        <f>B84*10000/B62</f>
        <v>-3.9924612598256313</v>
      </c>
      <c r="C124">
        <f>C84*10000/C62</f>
        <v>-2.955878095297159</v>
      </c>
      <c r="D124">
        <f>D84*10000/D62</f>
        <v>-1.3161447269111315</v>
      </c>
      <c r="E124">
        <f>E84*10000/E62</f>
        <v>-1.9739047712888727</v>
      </c>
      <c r="F124">
        <f>F84*10000/F62</f>
        <v>-1.3124334498901333</v>
      </c>
      <c r="G124">
        <f>AVERAGE(C124:E124)</f>
        <v>-2.0819758644990545</v>
      </c>
      <c r="H124">
        <f>STDEV(C124:E124)</f>
        <v>0.8251914327841624</v>
      </c>
      <c r="I124">
        <f>(B124*B4+C124*C4+D124*D4+E124*E4+F124*F4)/SUM(B4:F4)</f>
        <v>-2.2552081837501836</v>
      </c>
    </row>
    <row r="125" spans="1:9" ht="12.75">
      <c r="A125" t="s">
        <v>83</v>
      </c>
      <c r="B125">
        <f>B85*10000/B62</f>
        <v>0.24304371266406483</v>
      </c>
      <c r="C125">
        <f>C85*10000/C62</f>
        <v>0.004881815212505313</v>
      </c>
      <c r="D125">
        <f>D85*10000/D62</f>
        <v>1.003432006749596</v>
      </c>
      <c r="E125">
        <f>E85*10000/E62</f>
        <v>0.6304998941397307</v>
      </c>
      <c r="F125">
        <f>F85*10000/F62</f>
        <v>-1.9078935725543023</v>
      </c>
      <c r="G125">
        <f>AVERAGE(C125:E125)</f>
        <v>0.5462712387006108</v>
      </c>
      <c r="H125">
        <f>STDEV(C125:E125)</f>
        <v>0.5045755355271414</v>
      </c>
      <c r="I125">
        <f>(B125*B4+C125*C4+D125*D4+E125*E4+F125*F4)/SUM(B4:F4)</f>
        <v>0.17459672922217506</v>
      </c>
    </row>
    <row r="126" spans="1:9" ht="12.75">
      <c r="A126" t="s">
        <v>84</v>
      </c>
      <c r="B126">
        <f>B86*10000/B62</f>
        <v>0.5688237762270324</v>
      </c>
      <c r="C126">
        <f>C86*10000/C62</f>
        <v>0.5536322981581769</v>
      </c>
      <c r="D126">
        <f>D86*10000/D62</f>
        <v>0.7601103818494929</v>
      </c>
      <c r="E126">
        <f>E86*10000/E62</f>
        <v>1.0127188410216859</v>
      </c>
      <c r="F126">
        <f>F86*10000/F62</f>
        <v>0.9673336723751381</v>
      </c>
      <c r="G126">
        <f>AVERAGE(C126:E126)</f>
        <v>0.7754871736764519</v>
      </c>
      <c r="H126">
        <f>STDEV(C126:E126)</f>
        <v>0.22992922335962246</v>
      </c>
      <c r="I126">
        <f>(B126*B4+C126*C4+D126*D4+E126*E4+F126*F4)/SUM(B4:F4)</f>
        <v>0.7712913565279289</v>
      </c>
    </row>
    <row r="127" spans="1:9" ht="12.75">
      <c r="A127" t="s">
        <v>85</v>
      </c>
      <c r="B127">
        <f>B87*10000/B62</f>
        <v>-0.08222643931798848</v>
      </c>
      <c r="C127">
        <f>C87*10000/C62</f>
        <v>-0.3824211679634167</v>
      </c>
      <c r="D127">
        <f>D87*10000/D62</f>
        <v>0.21899033295784776</v>
      </c>
      <c r="E127">
        <f>E87*10000/E62</f>
        <v>-0.020339990048855172</v>
      </c>
      <c r="F127">
        <f>F87*10000/F62</f>
        <v>0.17330969370414662</v>
      </c>
      <c r="G127">
        <f>AVERAGE(C127:E127)</f>
        <v>-0.06125694168480803</v>
      </c>
      <c r="H127">
        <f>STDEV(C127:E127)</f>
        <v>0.30278638684471304</v>
      </c>
      <c r="I127">
        <f>(B127*B4+C127*C4+D127*D4+E127*E4+F127*F4)/SUM(B4:F4)</f>
        <v>-0.032963429486148735</v>
      </c>
    </row>
    <row r="128" spans="1:9" ht="12.75">
      <c r="A128" t="s">
        <v>86</v>
      </c>
      <c r="B128">
        <f>B88*10000/B62</f>
        <v>-0.5579313692786484</v>
      </c>
      <c r="C128">
        <f>C88*10000/C62</f>
        <v>-0.12439186666286679</v>
      </c>
      <c r="D128">
        <f>D88*10000/D62</f>
        <v>0.051871727328369054</v>
      </c>
      <c r="E128">
        <f>E88*10000/E62</f>
        <v>0.15242970120115304</v>
      </c>
      <c r="F128">
        <f>F88*10000/F62</f>
        <v>-0.24193770330700645</v>
      </c>
      <c r="G128">
        <f>AVERAGE(C128:E128)</f>
        <v>0.02663652062221843</v>
      </c>
      <c r="H128">
        <f>STDEV(C128:E128)</f>
        <v>0.14012550393058412</v>
      </c>
      <c r="I128">
        <f>(B128*B4+C128*C4+D128*D4+E128*E4+F128*F4)/SUM(B4:F4)</f>
        <v>-0.09367767795781533</v>
      </c>
    </row>
    <row r="129" spans="1:9" ht="12.75">
      <c r="A129" t="s">
        <v>87</v>
      </c>
      <c r="B129">
        <f>B89*10000/B62</f>
        <v>0.061284160872304094</v>
      </c>
      <c r="C129">
        <f>C89*10000/C62</f>
        <v>0.1917391720561</v>
      </c>
      <c r="D129">
        <f>D89*10000/D62</f>
        <v>0.10893702126067115</v>
      </c>
      <c r="E129">
        <f>E89*10000/E62</f>
        <v>0.09016241688456497</v>
      </c>
      <c r="F129">
        <f>F89*10000/F62</f>
        <v>-0.10853849972638152</v>
      </c>
      <c r="G129">
        <f>AVERAGE(C129:E129)</f>
        <v>0.1302795367337787</v>
      </c>
      <c r="H129">
        <f>STDEV(C129:E129)</f>
        <v>0.05404707691295034</v>
      </c>
      <c r="I129">
        <f>(B129*B4+C129*C4+D129*D4+E129*E4+F129*F4)/SUM(B4:F4)</f>
        <v>0.08840477598213128</v>
      </c>
    </row>
    <row r="130" spans="1:9" ht="12.75">
      <c r="A130" t="s">
        <v>88</v>
      </c>
      <c r="B130">
        <f>B90*10000/B62</f>
        <v>-0.024923195169101568</v>
      </c>
      <c r="C130">
        <f>C90*10000/C62</f>
        <v>0.1016435318343027</v>
      </c>
      <c r="D130">
        <f>D90*10000/D62</f>
        <v>0.12739841674908922</v>
      </c>
      <c r="E130">
        <f>E90*10000/E62</f>
        <v>0.053189395828992236</v>
      </c>
      <c r="F130">
        <f>F90*10000/F62</f>
        <v>0.22425086557348692</v>
      </c>
      <c r="G130">
        <f>AVERAGE(C130:E130)</f>
        <v>0.09407711480412806</v>
      </c>
      <c r="H130">
        <f>STDEV(C130:E130)</f>
        <v>0.037678676947124054</v>
      </c>
      <c r="I130">
        <f>(B130*B4+C130*C4+D130*D4+E130*E4+F130*F4)/SUM(B4:F4)</f>
        <v>0.09426809336759406</v>
      </c>
    </row>
    <row r="131" spans="1:9" ht="12.75">
      <c r="A131" t="s">
        <v>89</v>
      </c>
      <c r="B131">
        <f>B91*10000/B62</f>
        <v>-0.018550027956500813</v>
      </c>
      <c r="C131">
        <f>C91*10000/C62</f>
        <v>0.041652029392430644</v>
      </c>
      <c r="D131">
        <f>D91*10000/D62</f>
        <v>0.03411214225071755</v>
      </c>
      <c r="E131">
        <f>E91*10000/E62</f>
        <v>0.02413943137566468</v>
      </c>
      <c r="F131">
        <f>F91*10000/F62</f>
        <v>0.04216102250544754</v>
      </c>
      <c r="G131">
        <f>AVERAGE(C131:E131)</f>
        <v>0.03330120100627096</v>
      </c>
      <c r="H131">
        <f>STDEV(C131:E131)</f>
        <v>0.008784417544758866</v>
      </c>
      <c r="I131">
        <f>(B131*B4+C131*C4+D131*D4+E131*E4+F131*F4)/SUM(B4:F4)</f>
        <v>0.026992825946247696</v>
      </c>
    </row>
    <row r="132" spans="1:9" ht="12.75">
      <c r="A132" t="s">
        <v>90</v>
      </c>
      <c r="B132">
        <f>B92*10000/B62</f>
        <v>-0.036642790420034654</v>
      </c>
      <c r="C132">
        <f>C92*10000/C62</f>
        <v>0.017863652961800192</v>
      </c>
      <c r="D132">
        <f>D92*10000/D62</f>
        <v>0.019810401061876724</v>
      </c>
      <c r="E132">
        <f>E92*10000/E62</f>
        <v>0.02106420728190406</v>
      </c>
      <c r="F132">
        <f>F92*10000/F62</f>
        <v>-0.02881874276228337</v>
      </c>
      <c r="G132">
        <f>AVERAGE(C132:E132)</f>
        <v>0.01957942043519366</v>
      </c>
      <c r="H132">
        <f>STDEV(C132:E132)</f>
        <v>0.0016127309218871874</v>
      </c>
      <c r="I132">
        <f>(B132*B4+C132*C4+D132*D4+E132*E4+F132*F4)/SUM(B4:F4)</f>
        <v>0.004991936220582601</v>
      </c>
    </row>
    <row r="133" spans="1:9" ht="12.75">
      <c r="A133" t="s">
        <v>91</v>
      </c>
      <c r="B133">
        <f>B93*10000/B62</f>
        <v>0.0828579773904751</v>
      </c>
      <c r="C133">
        <f>C93*10000/C62</f>
        <v>0.07209705757758168</v>
      </c>
      <c r="D133">
        <f>D93*10000/D62</f>
        <v>0.08354619593931131</v>
      </c>
      <c r="E133">
        <f>E93*10000/E62</f>
        <v>0.07563773130149187</v>
      </c>
      <c r="F133">
        <f>F93*10000/F62</f>
        <v>0.055754843359013484</v>
      </c>
      <c r="G133">
        <f>AVERAGE(C133:E133)</f>
        <v>0.0770936616061283</v>
      </c>
      <c r="H133">
        <f>STDEV(C133:E133)</f>
        <v>0.005861782330953284</v>
      </c>
      <c r="I133">
        <f>(B133*B4+C133*C4+D133*D4+E133*E4+F133*F4)/SUM(B4:F4)</f>
        <v>0.07507517204414091</v>
      </c>
    </row>
    <row r="134" spans="1:9" ht="12.75">
      <c r="A134" t="s">
        <v>92</v>
      </c>
      <c r="B134">
        <f>B94*10000/B62</f>
        <v>-0.02673578504300086</v>
      </c>
      <c r="C134">
        <f>C94*10000/C62</f>
        <v>-0.0008261705389136832</v>
      </c>
      <c r="D134">
        <f>D94*10000/D62</f>
        <v>0.010615321586237854</v>
      </c>
      <c r="E134">
        <f>E94*10000/E62</f>
        <v>0.02740253144232793</v>
      </c>
      <c r="F134">
        <f>F94*10000/F62</f>
        <v>-0.007169171967909424</v>
      </c>
      <c r="G134">
        <f>AVERAGE(C134:E134)</f>
        <v>0.0123972274965507</v>
      </c>
      <c r="H134">
        <f>STDEV(C134:E134)</f>
        <v>0.014198461021932776</v>
      </c>
      <c r="I134">
        <f>(B134*B4+C134*C4+D134*D4+E134*E4+F134*F4)/SUM(B4:F4)</f>
        <v>0.0041320200824561185</v>
      </c>
    </row>
    <row r="135" spans="1:9" ht="12.75">
      <c r="A135" t="s">
        <v>93</v>
      </c>
      <c r="B135">
        <f>B95*10000/B62</f>
        <v>0.000617350220638638</v>
      </c>
      <c r="C135">
        <f>C95*10000/C62</f>
        <v>0.004579809453316868</v>
      </c>
      <c r="D135">
        <f>D95*10000/D62</f>
        <v>-0.0011447151092630608</v>
      </c>
      <c r="E135">
        <f>E95*10000/E62</f>
        <v>0.006273581427453309</v>
      </c>
      <c r="F135">
        <f>F95*10000/F62</f>
        <v>0.011162513082651575</v>
      </c>
      <c r="G135">
        <f>AVERAGE(C135:E135)</f>
        <v>0.003236225257169039</v>
      </c>
      <c r="H135">
        <f>STDEV(C135:E135)</f>
        <v>0.0038873763318938107</v>
      </c>
      <c r="I135">
        <f>(B135*B4+C135*C4+D135*D4+E135*E4+F135*F4)/SUM(B4:F4)</f>
        <v>0.003917423260996863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2004-03-04T12:27:29Z</cp:lastPrinted>
  <dcterms:created xsi:type="dcterms:W3CDTF">2004-03-04T12:27:29Z</dcterms:created>
  <dcterms:modified xsi:type="dcterms:W3CDTF">2004-03-04T16:42:21Z</dcterms:modified>
  <cp:category/>
  <cp:version/>
  <cp:contentType/>
  <cp:contentStatus/>
</cp:coreProperties>
</file>