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<sst xmlns="http://schemas.openxmlformats.org/spreadsheetml/2006/main" count="204" uniqueCount="98">
  <si>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02/06/2004       12:35:40</t>
  </si>
  <si>
    <t>LISSNER</t>
  </si>
  <si>
    <t>HCMQAP199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</si>
  <si>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</si>
  <si>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</si>
  <si>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</si>
  <si>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</si>
  <si>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</si>
  <si>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</si>
  <si>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</si>
  <si>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</si>
  <si>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</si>
  <si>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</si>
  <si>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</si>
  <si>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</si>
  <si>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</si>
  <si>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</si>
  <si>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</si>
  <si>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</si>
  <si>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</si>
  <si>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</si>
  <si>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</si>
  <si>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</si>
  <si>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</si>
  <si>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</si>
  <si>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</si>
  <si>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</si>
  <si>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</si>
  <si>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</si>
  <si>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</si>
  <si>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</si>
  <si>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</si>
  <si>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</si>
  <si>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</si>
  <si>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</si>
  <si>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</si>
  <si>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</si>
  <si>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</si>
  <si>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</si>
  <si>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</si>
  <si>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</si>
  <si>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</si>
  <si>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</si>
  <si>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</si>
  <si>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</si>
  <si>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</si>
  <si>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</si>
  <si>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-0.003771*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</si>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</sst>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7136632"/>
        <c:axId val="21576505"/>
      </c:lineChart>
      <c:catAx>
        <c:axId val="471366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1576505"/>
        <c:crosses val="autoZero"/>
        <c:auto val="1"/>
        <c:lblOffset val="100"/>
        <c:noMultiLvlLbl val="0"/>
      </c:catAx>
      <c:valAx>
        <c:axId val="2157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713663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-0.002273</v>
      </c>
      <c r="C4" s="13">
        <v>-0.003773</v>
      </c>
      <c r="D4" s="13">
        <v>-0.003769</v>
      </c>
      <c r="E4" s="13">
        <v>-0.003772</v>
      </c>
      <c r="F4" s="24">
        <v>-0.002089</v>
      </c>
      <c r="G4" s="34">
        <v>-0.011756</v>
      </c>
    </row>
    <row r="5" spans="1:7" ht="12.75" thickBot="1">
      <c r="A5" s="44" t="s">
        <v>13</v>
      </c>
      <c r="B5" s="45">
        <v>4.4392</v>
      </c>
      <c r="C5" s="46">
        <v>3.32942</v>
      </c>
      <c r="D5" s="46">
        <v>2.401752</v>
      </c>
      <c r="E5" s="46">
        <v>-3.711508</v>
      </c>
      <c r="F5" s="47">
        <v>-8.53836</v>
      </c>
      <c r="G5" s="48">
        <v>6.075657</v>
      </c>
    </row>
    <row r="6" spans="1:7" ht="12.75" thickTop="1">
      <c r="A6" s="6" t="s">
        <v>14</v>
      </c>
      <c r="B6" s="39">
        <v>-23.47913</v>
      </c>
      <c r="C6" s="40">
        <v>23.40827</v>
      </c>
      <c r="D6" s="40">
        <v>20.60209</v>
      </c>
      <c r="E6" s="40">
        <v>36.84482</v>
      </c>
      <c r="F6" s="41">
        <v>-120.4093</v>
      </c>
      <c r="G6" s="42">
        <v>0.003480653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-5.164914</v>
      </c>
      <c r="C8" s="14">
        <v>-1.725804</v>
      </c>
      <c r="D8" s="14">
        <v>-2.06807</v>
      </c>
      <c r="E8" s="14">
        <v>1.114955</v>
      </c>
      <c r="F8" s="25">
        <v>-0.2986207</v>
      </c>
      <c r="G8" s="35">
        <v>-1.433058</v>
      </c>
    </row>
    <row r="9" spans="1:7" ht="12">
      <c r="A9" s="20" t="s">
        <v>17</v>
      </c>
      <c r="B9" s="29">
        <v>0.3897042</v>
      </c>
      <c r="C9" s="14">
        <v>0.06744742</v>
      </c>
      <c r="D9" s="14">
        <v>0.4523798</v>
      </c>
      <c r="E9" s="14">
        <v>0.3304763</v>
      </c>
      <c r="F9" s="25">
        <v>-0.7056748</v>
      </c>
      <c r="G9" s="35">
        <v>0.1670301</v>
      </c>
    </row>
    <row r="10" spans="1:7" ht="12">
      <c r="A10" s="20" t="s">
        <v>18</v>
      </c>
      <c r="B10" s="29">
        <v>1.80504</v>
      </c>
      <c r="C10" s="14">
        <v>0.4932852</v>
      </c>
      <c r="D10" s="14">
        <v>0.3227064</v>
      </c>
      <c r="E10" s="14">
        <v>-0.4125515</v>
      </c>
      <c r="F10" s="25">
        <v>-1.718911</v>
      </c>
      <c r="G10" s="35">
        <v>0.1297289</v>
      </c>
    </row>
    <row r="11" spans="1:7" ht="12">
      <c r="A11" s="21" t="s">
        <v>19</v>
      </c>
      <c r="B11" s="31">
        <v>2.769343</v>
      </c>
      <c r="C11" s="16">
        <v>2.970367</v>
      </c>
      <c r="D11" s="16">
        <v>3.932019</v>
      </c>
      <c r="E11" s="16">
        <v>2.754923</v>
      </c>
      <c r="F11" s="27">
        <v>13.53667</v>
      </c>
      <c r="G11" s="37">
        <v>4.528625</v>
      </c>
    </row>
    <row r="12" spans="1:7" ht="12">
      <c r="A12" s="20" t="s">
        <v>20</v>
      </c>
      <c r="B12" s="29">
        <v>-0.4091819</v>
      </c>
      <c r="C12" s="14">
        <v>-0.4618893</v>
      </c>
      <c r="D12" s="14">
        <v>-0.26113</v>
      </c>
      <c r="E12" s="14">
        <v>0.04300107</v>
      </c>
      <c r="F12" s="25">
        <v>-0.3761409</v>
      </c>
      <c r="G12" s="35">
        <v>-0.273066</v>
      </c>
    </row>
    <row r="13" spans="1:7" ht="12">
      <c r="A13" s="20" t="s">
        <v>21</v>
      </c>
      <c r="B13" s="29">
        <v>0.1097236</v>
      </c>
      <c r="C13" s="14">
        <v>0.09321709</v>
      </c>
      <c r="D13" s="14">
        <v>0.0274831</v>
      </c>
      <c r="E13" s="14">
        <v>0.129782</v>
      </c>
      <c r="F13" s="25">
        <v>0.1175484</v>
      </c>
      <c r="G13" s="35">
        <v>0.09185208</v>
      </c>
    </row>
    <row r="14" spans="1:7" ht="12">
      <c r="A14" s="20" t="s">
        <v>22</v>
      </c>
      <c r="B14" s="29">
        <v>0.08097731</v>
      </c>
      <c r="C14" s="14">
        <v>0.134406</v>
      </c>
      <c r="D14" s="14">
        <v>0.03236591</v>
      </c>
      <c r="E14" s="14">
        <v>0.06173995</v>
      </c>
      <c r="F14" s="25">
        <v>0.08476482</v>
      </c>
      <c r="G14" s="35">
        <v>0.07802508</v>
      </c>
    </row>
    <row r="15" spans="1:7" ht="12">
      <c r="A15" s="21" t="s">
        <v>23</v>
      </c>
      <c r="B15" s="31">
        <v>-0.210707</v>
      </c>
      <c r="C15" s="16">
        <v>0.2039145</v>
      </c>
      <c r="D15" s="16">
        <v>0.2610552</v>
      </c>
      <c r="E15" s="16">
        <v>0.2240947</v>
      </c>
      <c r="F15" s="27">
        <v>-0.2787196</v>
      </c>
      <c r="G15" s="37">
        <v>0.09807235</v>
      </c>
    </row>
    <row r="16" spans="1:7" ht="12">
      <c r="A16" s="20" t="s">
        <v>24</v>
      </c>
      <c r="B16" s="29">
        <v>-0.03508091</v>
      </c>
      <c r="C16" s="14">
        <v>-0.05205029</v>
      </c>
      <c r="D16" s="14">
        <v>-0.01615466</v>
      </c>
      <c r="E16" s="14">
        <v>0.008742367</v>
      </c>
      <c r="F16" s="25">
        <v>-0.02448566</v>
      </c>
      <c r="G16" s="35">
        <v>-0.02265861</v>
      </c>
    </row>
    <row r="17" spans="1:7" ht="12">
      <c r="A17" s="20" t="s">
        <v>25</v>
      </c>
      <c r="B17" s="29">
        <v>-0.01624356</v>
      </c>
      <c r="C17" s="14">
        <v>-0.0223338</v>
      </c>
      <c r="D17" s="14">
        <v>-0.02003322</v>
      </c>
      <c r="E17" s="14">
        <v>-0.01865439</v>
      </c>
      <c r="F17" s="25">
        <v>-0.01115655</v>
      </c>
      <c r="G17" s="35">
        <v>-0.01852297</v>
      </c>
    </row>
    <row r="18" spans="1:7" ht="12">
      <c r="A18" s="20" t="s">
        <v>26</v>
      </c>
      <c r="B18" s="29">
        <v>0.02145359</v>
      </c>
      <c r="C18" s="14">
        <v>0.02202504</v>
      </c>
      <c r="D18" s="14">
        <v>0.02429896</v>
      </c>
      <c r="E18" s="14">
        <v>0.01483781</v>
      </c>
      <c r="F18" s="25">
        <v>0.01456985</v>
      </c>
      <c r="G18" s="35">
        <v>0.01975811</v>
      </c>
    </row>
    <row r="19" spans="1:7" ht="12">
      <c r="A19" s="21" t="s">
        <v>27</v>
      </c>
      <c r="B19" s="31">
        <v>-0.2032452</v>
      </c>
      <c r="C19" s="16">
        <v>-0.1851432</v>
      </c>
      <c r="D19" s="16">
        <v>-0.2096902</v>
      </c>
      <c r="E19" s="16">
        <v>-0.1974643</v>
      </c>
      <c r="F19" s="27">
        <v>-0.1574793</v>
      </c>
      <c r="G19" s="37">
        <v>-0.1929477</v>
      </c>
    </row>
    <row r="20" spans="1:7" ht="12.75" thickBot="1">
      <c r="A20" s="44" t="s">
        <v>28</v>
      </c>
      <c r="B20" s="45">
        <v>0.002039409</v>
      </c>
      <c r="C20" s="46">
        <v>0.0008116835</v>
      </c>
      <c r="D20" s="46">
        <v>0.005185992</v>
      </c>
      <c r="E20" s="46">
        <v>0.004280144</v>
      </c>
      <c r="F20" s="47">
        <v>-0.001232813</v>
      </c>
      <c r="G20" s="48">
        <v>0.002604369</v>
      </c>
    </row>
    <row r="21" spans="1:7" ht="12.75" thickTop="1">
      <c r="A21" s="6" t="s">
        <v>29</v>
      </c>
      <c r="B21" s="39">
        <v>-85.75375</v>
      </c>
      <c r="C21" s="40">
        <v>80.8043</v>
      </c>
      <c r="D21" s="40">
        <v>73.92531</v>
      </c>
      <c r="E21" s="40">
        <v>-22.26604</v>
      </c>
      <c r="F21" s="41">
        <v>-145.8273</v>
      </c>
      <c r="G21" s="43">
        <v>-0.001052895</v>
      </c>
    </row>
    <row r="22" spans="1:7" ht="12">
      <c r="A22" s="20" t="s">
        <v>30</v>
      </c>
      <c r="B22" s="29">
        <v>88.78633</v>
      </c>
      <c r="C22" s="14">
        <v>66.58937</v>
      </c>
      <c r="D22" s="14">
        <v>48.0354</v>
      </c>
      <c r="E22" s="14">
        <v>-74.23151</v>
      </c>
      <c r="F22" s="25">
        <v>-170.7838</v>
      </c>
      <c r="G22" s="36">
        <v>0</v>
      </c>
    </row>
    <row r="23" spans="1:7" ht="12">
      <c r="A23" s="20" t="s">
        <v>31</v>
      </c>
      <c r="B23" s="29">
        <v>5.816301</v>
      </c>
      <c r="C23" s="14">
        <v>1.042355</v>
      </c>
      <c r="D23" s="14">
        <v>-2.041944</v>
      </c>
      <c r="E23" s="14">
        <v>0.3737941</v>
      </c>
      <c r="F23" s="25">
        <v>6.632935</v>
      </c>
      <c r="G23" s="35">
        <v>1.576986</v>
      </c>
    </row>
    <row r="24" spans="1:7" ht="12">
      <c r="A24" s="20" t="s">
        <v>32</v>
      </c>
      <c r="B24" s="29">
        <v>-1.335665</v>
      </c>
      <c r="C24" s="14">
        <v>-2.396752</v>
      </c>
      <c r="D24" s="14">
        <v>1.803834</v>
      </c>
      <c r="E24" s="14">
        <v>-1.640381</v>
      </c>
      <c r="F24" s="25">
        <v>-1.571062</v>
      </c>
      <c r="G24" s="35">
        <v>-0.9408086</v>
      </c>
    </row>
    <row r="25" spans="1:7" ht="12">
      <c r="A25" s="20" t="s">
        <v>33</v>
      </c>
      <c r="B25" s="29">
        <v>1.850927</v>
      </c>
      <c r="C25" s="14">
        <v>-0.6985568</v>
      </c>
      <c r="D25" s="14">
        <v>-0.960883</v>
      </c>
      <c r="E25" s="14">
        <v>-0.6740304</v>
      </c>
      <c r="F25" s="25">
        <v>-1.682351</v>
      </c>
      <c r="G25" s="35">
        <v>-0.5171681</v>
      </c>
    </row>
    <row r="26" spans="1:7" ht="12">
      <c r="A26" s="21" t="s">
        <v>34</v>
      </c>
      <c r="B26" s="31">
        <v>1.179816</v>
      </c>
      <c r="C26" s="16">
        <v>0.8029292</v>
      </c>
      <c r="D26" s="16">
        <v>0.5367178</v>
      </c>
      <c r="E26" s="16">
        <v>-0.1568434</v>
      </c>
      <c r="F26" s="27">
        <v>1.20187</v>
      </c>
      <c r="G26" s="37">
        <v>0.616013</v>
      </c>
    </row>
    <row r="27" spans="1:7" ht="12">
      <c r="A27" s="20" t="s">
        <v>35</v>
      </c>
      <c r="B27" s="29">
        <v>-0.1924262</v>
      </c>
      <c r="C27" s="14">
        <v>0.3718493</v>
      </c>
      <c r="D27" s="14">
        <v>-0.03776205</v>
      </c>
      <c r="E27" s="14">
        <v>0.2516043</v>
      </c>
      <c r="F27" s="25">
        <v>0.09351505</v>
      </c>
      <c r="G27" s="35">
        <v>0.1254994</v>
      </c>
    </row>
    <row r="28" spans="1:7" ht="12">
      <c r="A28" s="20" t="s">
        <v>36</v>
      </c>
      <c r="B28" s="29">
        <v>-0.3456581</v>
      </c>
      <c r="C28" s="14">
        <v>-0.2807902</v>
      </c>
      <c r="D28" s="14">
        <v>0.3708687</v>
      </c>
      <c r="E28" s="14">
        <v>-0.1825613</v>
      </c>
      <c r="F28" s="25">
        <v>-0.243682</v>
      </c>
      <c r="G28" s="35">
        <v>-0.1049127</v>
      </c>
    </row>
    <row r="29" spans="1:7" ht="12">
      <c r="A29" s="20" t="s">
        <v>37</v>
      </c>
      <c r="B29" s="29">
        <v>0.07788532</v>
      </c>
      <c r="C29" s="14">
        <v>-0.05937079</v>
      </c>
      <c r="D29" s="14">
        <v>-0.08131644</v>
      </c>
      <c r="E29" s="14">
        <v>-0.03646031</v>
      </c>
      <c r="F29" s="25">
        <v>0.01618259</v>
      </c>
      <c r="G29" s="35">
        <v>-0.02915974</v>
      </c>
    </row>
    <row r="30" spans="1:7" ht="12">
      <c r="A30" s="21" t="s">
        <v>38</v>
      </c>
      <c r="B30" s="31">
        <v>0.09283823</v>
      </c>
      <c r="C30" s="16">
        <v>0.06299393</v>
      </c>
      <c r="D30" s="16">
        <v>0.07517885</v>
      </c>
      <c r="E30" s="16">
        <v>-0.03011541</v>
      </c>
      <c r="F30" s="27">
        <v>0.2141041</v>
      </c>
      <c r="G30" s="37">
        <v>0.06799182</v>
      </c>
    </row>
    <row r="31" spans="1:7" ht="12">
      <c r="A31" s="20" t="s">
        <v>39</v>
      </c>
      <c r="B31" s="29">
        <v>0.002913802</v>
      </c>
      <c r="C31" s="14">
        <v>0.02791651</v>
      </c>
      <c r="D31" s="14">
        <v>0.01951634</v>
      </c>
      <c r="E31" s="14">
        <v>0.008092923</v>
      </c>
      <c r="F31" s="25">
        <v>0.007749758</v>
      </c>
      <c r="G31" s="35">
        <v>0.01481191</v>
      </c>
    </row>
    <row r="32" spans="1:7" ht="12">
      <c r="A32" s="20" t="s">
        <v>40</v>
      </c>
      <c r="B32" s="29">
        <v>-0.02936645</v>
      </c>
      <c r="C32" s="14">
        <v>-0.02451427</v>
      </c>
      <c r="D32" s="14">
        <v>0.05972918</v>
      </c>
      <c r="E32" s="14">
        <v>0.007573678</v>
      </c>
      <c r="F32" s="25">
        <v>-0.02996471</v>
      </c>
      <c r="G32" s="35">
        <v>0.002031958</v>
      </c>
    </row>
    <row r="33" spans="1:7" ht="12">
      <c r="A33" s="20" t="s">
        <v>41</v>
      </c>
      <c r="B33" s="29">
        <v>0.1037791</v>
      </c>
      <c r="C33" s="14">
        <v>0.05346738</v>
      </c>
      <c r="D33" s="14">
        <v>0.05623787</v>
      </c>
      <c r="E33" s="14">
        <v>0.07943111</v>
      </c>
      <c r="F33" s="25">
        <v>0.08720375</v>
      </c>
      <c r="G33" s="35">
        <v>0.0721737</v>
      </c>
    </row>
    <row r="34" spans="1:7" ht="12">
      <c r="A34" s="21" t="s">
        <v>42</v>
      </c>
      <c r="B34" s="31">
        <v>-0.02421335</v>
      </c>
      <c r="C34" s="16">
        <v>-0.009851285</v>
      </c>
      <c r="D34" s="16">
        <v>-0.005032472</v>
      </c>
      <c r="E34" s="16">
        <v>0.005155433</v>
      </c>
      <c r="F34" s="27">
        <v>-0.01802477</v>
      </c>
      <c r="G34" s="37">
        <v>-0.008276177</v>
      </c>
    </row>
    <row r="35" spans="1:7" ht="12.75" thickBot="1">
      <c r="A35" s="22" t="s">
        <v>43</v>
      </c>
      <c r="B35" s="32">
        <v>-0.0005348265</v>
      </c>
      <c r="C35" s="17">
        <v>-0.007272627</v>
      </c>
      <c r="D35" s="17">
        <v>-0.008303624</v>
      </c>
      <c r="E35" s="17">
        <v>-0.005658847</v>
      </c>
      <c r="F35" s="28">
        <v>-0.002142142</v>
      </c>
      <c r="G35" s="38">
        <v>-0.005471281</v>
      </c>
    </row>
    <row r="36" spans="1:7" ht="12">
      <c r="A36" s="4" t="s">
        <v>44</v>
      </c>
      <c r="B36" s="3">
        <v>24.06616</v>
      </c>
      <c r="C36" s="3">
        <v>24.07227</v>
      </c>
      <c r="D36" s="3">
        <v>24.08753</v>
      </c>
      <c r="E36" s="3">
        <v>24.09363</v>
      </c>
      <c r="F36" s="3">
        <v>24.11194</v>
      </c>
      <c r="G36" s="3"/>
    </row>
    <row r="37" spans="1:6" ht="12">
      <c r="A37" s="4" t="s">
        <v>45</v>
      </c>
      <c r="B37" s="2">
        <v>0.3412883</v>
      </c>
      <c r="C37" s="2">
        <v>0.3163656</v>
      </c>
      <c r="D37" s="2">
        <v>0.3041585</v>
      </c>
      <c r="E37" s="2">
        <v>0.2970378</v>
      </c>
      <c r="F37" s="2">
        <v>0.2929688</v>
      </c>
    </row>
    <row r="38" spans="1:7" ht="12">
      <c r="A38" s="4" t="s">
        <v>53</v>
      </c>
      <c r="B38" s="2">
        <v>4.120561E-05</v>
      </c>
      <c r="C38" s="2">
        <v>-4.070697E-05</v>
      </c>
      <c r="D38" s="2">
        <v>-3.56264E-05</v>
      </c>
      <c r="E38" s="2">
        <v>-6.291371E-05</v>
      </c>
      <c r="F38" s="2">
        <v>0.0002004036</v>
      </c>
      <c r="G38" s="2">
        <v>0.0002358925</v>
      </c>
    </row>
    <row r="39" spans="1:7" ht="12.75" thickBot="1">
      <c r="A39" s="4" t="s">
        <v>54</v>
      </c>
      <c r="B39" s="2">
        <v>0.0001454155</v>
      </c>
      <c r="C39" s="2">
        <v>-0.0001370962</v>
      </c>
      <c r="D39" s="2">
        <v>-0.0001255019</v>
      </c>
      <c r="E39" s="2">
        <v>3.738524E-05</v>
      </c>
      <c r="F39" s="2">
        <v>0.000251329</v>
      </c>
      <c r="G39" s="2">
        <v>0.0006779377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3.117122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0.002273</v>
      </c>
      <c r="C4">
        <v>0.003773</v>
      </c>
      <c r="D4">
        <v>0.003769</v>
      </c>
      <c r="E4">
        <v>0.003772</v>
      </c>
      <c r="F4">
        <v>0.002089</v>
      </c>
      <c r="G4">
        <v>0.011756</v>
      </c>
    </row>
    <row r="5" spans="1:7" ht="12.75">
      <c r="A5" t="s">
        <v>13</v>
      </c>
      <c r="B5">
        <v>4.4392</v>
      </c>
      <c r="C5">
        <v>3.32942</v>
      </c>
      <c r="D5">
        <v>2.401752</v>
      </c>
      <c r="E5">
        <v>-3.711508</v>
      </c>
      <c r="F5">
        <v>-8.53836</v>
      </c>
      <c r="G5">
        <v>6.075657</v>
      </c>
    </row>
    <row r="6" spans="1:7" ht="12.75">
      <c r="A6" t="s">
        <v>14</v>
      </c>
      <c r="B6" s="49">
        <v>-23.47913</v>
      </c>
      <c r="C6" s="49">
        <v>23.40827</v>
      </c>
      <c r="D6" s="49">
        <v>20.60209</v>
      </c>
      <c r="E6" s="49">
        <v>36.84482</v>
      </c>
      <c r="F6" s="49">
        <v>-120.4093</v>
      </c>
      <c r="G6" s="49">
        <v>0.003480653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-5.164914</v>
      </c>
      <c r="C8" s="49">
        <v>-1.725804</v>
      </c>
      <c r="D8" s="49">
        <v>-2.06807</v>
      </c>
      <c r="E8" s="49">
        <v>1.114955</v>
      </c>
      <c r="F8" s="49">
        <v>-0.2986207</v>
      </c>
      <c r="G8" s="49">
        <v>-1.433058</v>
      </c>
    </row>
    <row r="9" spans="1:7" ht="12.75">
      <c r="A9" t="s">
        <v>17</v>
      </c>
      <c r="B9" s="49">
        <v>0.3897042</v>
      </c>
      <c r="C9" s="49">
        <v>0.06744742</v>
      </c>
      <c r="D9" s="49">
        <v>0.4523798</v>
      </c>
      <c r="E9" s="49">
        <v>0.3304763</v>
      </c>
      <c r="F9" s="49">
        <v>-0.7056748</v>
      </c>
      <c r="G9" s="49">
        <v>0.1670301</v>
      </c>
    </row>
    <row r="10" spans="1:7" ht="12.75">
      <c r="A10" t="s">
        <v>18</v>
      </c>
      <c r="B10" s="49">
        <v>1.80504</v>
      </c>
      <c r="C10" s="49">
        <v>0.4932852</v>
      </c>
      <c r="D10" s="49">
        <v>0.3227064</v>
      </c>
      <c r="E10" s="49">
        <v>-0.4125515</v>
      </c>
      <c r="F10" s="49">
        <v>-1.718911</v>
      </c>
      <c r="G10" s="49">
        <v>0.1297289</v>
      </c>
    </row>
    <row r="11" spans="1:7" ht="12.75">
      <c r="A11" t="s">
        <v>19</v>
      </c>
      <c r="B11" s="49">
        <v>2.769343</v>
      </c>
      <c r="C11" s="49">
        <v>2.970367</v>
      </c>
      <c r="D11" s="49">
        <v>3.932019</v>
      </c>
      <c r="E11" s="49">
        <v>2.754923</v>
      </c>
      <c r="F11" s="49">
        <v>13.53667</v>
      </c>
      <c r="G11" s="49">
        <v>4.528625</v>
      </c>
    </row>
    <row r="12" spans="1:7" ht="12.75">
      <c r="A12" t="s">
        <v>20</v>
      </c>
      <c r="B12" s="49">
        <v>-0.4091819</v>
      </c>
      <c r="C12" s="49">
        <v>-0.4618893</v>
      </c>
      <c r="D12" s="49">
        <v>-0.26113</v>
      </c>
      <c r="E12" s="49">
        <v>0.04300107</v>
      </c>
      <c r="F12" s="49">
        <v>-0.3761409</v>
      </c>
      <c r="G12" s="49">
        <v>-0.273066</v>
      </c>
    </row>
    <row r="13" spans="1:7" ht="12.75">
      <c r="A13" t="s">
        <v>21</v>
      </c>
      <c r="B13" s="49">
        <v>0.1097236</v>
      </c>
      <c r="C13" s="49">
        <v>0.09321709</v>
      </c>
      <c r="D13" s="49">
        <v>0.0274831</v>
      </c>
      <c r="E13" s="49">
        <v>0.129782</v>
      </c>
      <c r="F13" s="49">
        <v>0.1175484</v>
      </c>
      <c r="G13" s="49">
        <v>0.09185208</v>
      </c>
    </row>
    <row r="14" spans="1:7" ht="12.75">
      <c r="A14" t="s">
        <v>22</v>
      </c>
      <c r="B14" s="49">
        <v>0.08097731</v>
      </c>
      <c r="C14" s="49">
        <v>0.134406</v>
      </c>
      <c r="D14" s="49">
        <v>0.03236591</v>
      </c>
      <c r="E14" s="49">
        <v>0.06173995</v>
      </c>
      <c r="F14" s="49">
        <v>0.08476482</v>
      </c>
      <c r="G14" s="49">
        <v>0.07802508</v>
      </c>
    </row>
    <row r="15" spans="1:7" ht="12.75">
      <c r="A15" t="s">
        <v>23</v>
      </c>
      <c r="B15" s="49">
        <v>-0.210707</v>
      </c>
      <c r="C15" s="49">
        <v>0.2039145</v>
      </c>
      <c r="D15" s="49">
        <v>0.2610552</v>
      </c>
      <c r="E15" s="49">
        <v>0.2240947</v>
      </c>
      <c r="F15" s="49">
        <v>-0.2787196</v>
      </c>
      <c r="G15" s="49">
        <v>0.09807235</v>
      </c>
    </row>
    <row r="16" spans="1:7" ht="12.75">
      <c r="A16" t="s">
        <v>24</v>
      </c>
      <c r="B16" s="49">
        <v>-0.03508091</v>
      </c>
      <c r="C16" s="49">
        <v>-0.05205029</v>
      </c>
      <c r="D16" s="49">
        <v>-0.01615466</v>
      </c>
      <c r="E16" s="49">
        <v>0.008742367</v>
      </c>
      <c r="F16" s="49">
        <v>-0.02448566</v>
      </c>
      <c r="G16" s="49">
        <v>-0.02265861</v>
      </c>
    </row>
    <row r="17" spans="1:7" ht="12.75">
      <c r="A17" t="s">
        <v>25</v>
      </c>
      <c r="B17" s="49">
        <v>-0.01624356</v>
      </c>
      <c r="C17" s="49">
        <v>-0.0223338</v>
      </c>
      <c r="D17" s="49">
        <v>-0.02003322</v>
      </c>
      <c r="E17" s="49">
        <v>-0.01865439</v>
      </c>
      <c r="F17" s="49">
        <v>-0.01115655</v>
      </c>
      <c r="G17" s="49">
        <v>-0.01852297</v>
      </c>
    </row>
    <row r="18" spans="1:7" ht="12.75">
      <c r="A18" t="s">
        <v>26</v>
      </c>
      <c r="B18" s="49">
        <v>0.02145359</v>
      </c>
      <c r="C18" s="49">
        <v>0.02202504</v>
      </c>
      <c r="D18" s="49">
        <v>0.02429896</v>
      </c>
      <c r="E18" s="49">
        <v>0.01483781</v>
      </c>
      <c r="F18" s="49">
        <v>0.01456985</v>
      </c>
      <c r="G18" s="49">
        <v>0.01975811</v>
      </c>
    </row>
    <row r="19" spans="1:7" ht="12.75">
      <c r="A19" t="s">
        <v>27</v>
      </c>
      <c r="B19" s="49">
        <v>-0.2032452</v>
      </c>
      <c r="C19" s="49">
        <v>-0.1851432</v>
      </c>
      <c r="D19" s="49">
        <v>-0.2096902</v>
      </c>
      <c r="E19" s="49">
        <v>-0.1974643</v>
      </c>
      <c r="F19" s="49">
        <v>-0.1574793</v>
      </c>
      <c r="G19" s="49">
        <v>-0.1929477</v>
      </c>
    </row>
    <row r="20" spans="1:7" ht="12.75">
      <c r="A20" t="s">
        <v>28</v>
      </c>
      <c r="B20" s="49">
        <v>0.002039409</v>
      </c>
      <c r="C20" s="49">
        <v>0.0008116835</v>
      </c>
      <c r="D20" s="49">
        <v>0.005185992</v>
      </c>
      <c r="E20" s="49">
        <v>0.004280144</v>
      </c>
      <c r="F20" s="49">
        <v>-0.001232813</v>
      </c>
      <c r="G20" s="49">
        <v>0.002604369</v>
      </c>
    </row>
    <row r="21" spans="1:7" ht="12.75">
      <c r="A21" t="s">
        <v>29</v>
      </c>
      <c r="B21" s="49">
        <v>-85.75375</v>
      </c>
      <c r="C21" s="49">
        <v>80.8043</v>
      </c>
      <c r="D21" s="49">
        <v>73.92531</v>
      </c>
      <c r="E21" s="49">
        <v>-22.26604</v>
      </c>
      <c r="F21" s="49">
        <v>-145.8273</v>
      </c>
      <c r="G21" s="49">
        <v>-0.001052895</v>
      </c>
    </row>
    <row r="22" spans="1:7" ht="12.75">
      <c r="A22" t="s">
        <v>30</v>
      </c>
      <c r="B22" s="49">
        <v>88.78633</v>
      </c>
      <c r="C22" s="49">
        <v>66.58937</v>
      </c>
      <c r="D22" s="49">
        <v>48.0354</v>
      </c>
      <c r="E22" s="49">
        <v>-74.23151</v>
      </c>
      <c r="F22" s="49">
        <v>-170.7838</v>
      </c>
      <c r="G22" s="49">
        <v>0</v>
      </c>
    </row>
    <row r="23" spans="1:7" ht="12.75">
      <c r="A23" t="s">
        <v>31</v>
      </c>
      <c r="B23" s="49">
        <v>5.816301</v>
      </c>
      <c r="C23" s="49">
        <v>1.042355</v>
      </c>
      <c r="D23" s="49">
        <v>-2.041944</v>
      </c>
      <c r="E23" s="49">
        <v>0.3737941</v>
      </c>
      <c r="F23" s="49">
        <v>6.632935</v>
      </c>
      <c r="G23" s="49">
        <v>1.576986</v>
      </c>
    </row>
    <row r="24" spans="1:7" ht="12.75">
      <c r="A24" t="s">
        <v>32</v>
      </c>
      <c r="B24" s="49">
        <v>-1.335665</v>
      </c>
      <c r="C24" s="49">
        <v>-2.396752</v>
      </c>
      <c r="D24" s="49">
        <v>1.803834</v>
      </c>
      <c r="E24" s="49">
        <v>-1.640381</v>
      </c>
      <c r="F24" s="49">
        <v>-1.571062</v>
      </c>
      <c r="G24" s="49">
        <v>-0.9408086</v>
      </c>
    </row>
    <row r="25" spans="1:7" ht="12.75">
      <c r="A25" t="s">
        <v>33</v>
      </c>
      <c r="B25" s="49">
        <v>1.850927</v>
      </c>
      <c r="C25" s="49">
        <v>-0.6985568</v>
      </c>
      <c r="D25" s="49">
        <v>-0.960883</v>
      </c>
      <c r="E25" s="49">
        <v>-0.6740304</v>
      </c>
      <c r="F25" s="49">
        <v>-1.682351</v>
      </c>
      <c r="G25" s="49">
        <v>-0.5171681</v>
      </c>
    </row>
    <row r="26" spans="1:7" ht="12.75">
      <c r="A26" t="s">
        <v>34</v>
      </c>
      <c r="B26" s="49">
        <v>1.179816</v>
      </c>
      <c r="C26" s="49">
        <v>0.8029292</v>
      </c>
      <c r="D26" s="49">
        <v>0.5367178</v>
      </c>
      <c r="E26" s="49">
        <v>-0.1568434</v>
      </c>
      <c r="F26" s="49">
        <v>1.20187</v>
      </c>
      <c r="G26" s="49">
        <v>0.616013</v>
      </c>
    </row>
    <row r="27" spans="1:7" ht="12.75">
      <c r="A27" t="s">
        <v>35</v>
      </c>
      <c r="B27" s="49">
        <v>-0.1924262</v>
      </c>
      <c r="C27" s="49">
        <v>0.3718493</v>
      </c>
      <c r="D27" s="49">
        <v>-0.03776205</v>
      </c>
      <c r="E27" s="49">
        <v>0.2516043</v>
      </c>
      <c r="F27" s="49">
        <v>0.09351505</v>
      </c>
      <c r="G27" s="49">
        <v>0.1254994</v>
      </c>
    </row>
    <row r="28" spans="1:7" ht="12.75">
      <c r="A28" t="s">
        <v>36</v>
      </c>
      <c r="B28" s="49">
        <v>-0.3456581</v>
      </c>
      <c r="C28" s="49">
        <v>-0.2807902</v>
      </c>
      <c r="D28" s="49">
        <v>0.3708687</v>
      </c>
      <c r="E28" s="49">
        <v>-0.1825613</v>
      </c>
      <c r="F28" s="49">
        <v>-0.243682</v>
      </c>
      <c r="G28" s="49">
        <v>-0.1049127</v>
      </c>
    </row>
    <row r="29" spans="1:7" ht="12.75">
      <c r="A29" t="s">
        <v>37</v>
      </c>
      <c r="B29" s="49">
        <v>0.07788532</v>
      </c>
      <c r="C29" s="49">
        <v>-0.05937079</v>
      </c>
      <c r="D29" s="49">
        <v>-0.08131644</v>
      </c>
      <c r="E29" s="49">
        <v>-0.03646031</v>
      </c>
      <c r="F29" s="49">
        <v>0.01618259</v>
      </c>
      <c r="G29" s="49">
        <v>-0.02915974</v>
      </c>
    </row>
    <row r="30" spans="1:7" ht="12.75">
      <c r="A30" t="s">
        <v>38</v>
      </c>
      <c r="B30" s="49">
        <v>0.09283823</v>
      </c>
      <c r="C30" s="49">
        <v>0.06299393</v>
      </c>
      <c r="D30" s="49">
        <v>0.07517885</v>
      </c>
      <c r="E30" s="49">
        <v>-0.03011541</v>
      </c>
      <c r="F30" s="49">
        <v>0.2141041</v>
      </c>
      <c r="G30" s="49">
        <v>0.06799182</v>
      </c>
    </row>
    <row r="31" spans="1:7" ht="12.75">
      <c r="A31" t="s">
        <v>39</v>
      </c>
      <c r="B31" s="49">
        <v>0.002913802</v>
      </c>
      <c r="C31" s="49">
        <v>0.02791651</v>
      </c>
      <c r="D31" s="49">
        <v>0.01951634</v>
      </c>
      <c r="E31" s="49">
        <v>0.008092923</v>
      </c>
      <c r="F31" s="49">
        <v>0.007749758</v>
      </c>
      <c r="G31" s="49">
        <v>0.01481191</v>
      </c>
    </row>
    <row r="32" spans="1:7" ht="12.75">
      <c r="A32" t="s">
        <v>40</v>
      </c>
      <c r="B32" s="49">
        <v>-0.02936645</v>
      </c>
      <c r="C32" s="49">
        <v>-0.02451427</v>
      </c>
      <c r="D32" s="49">
        <v>0.05972918</v>
      </c>
      <c r="E32" s="49">
        <v>0.007573678</v>
      </c>
      <c r="F32" s="49">
        <v>-0.02996471</v>
      </c>
      <c r="G32" s="49">
        <v>0.002031958</v>
      </c>
    </row>
    <row r="33" spans="1:7" ht="12.75">
      <c r="A33" t="s">
        <v>41</v>
      </c>
      <c r="B33" s="49">
        <v>0.1037791</v>
      </c>
      <c r="C33" s="49">
        <v>0.05346738</v>
      </c>
      <c r="D33" s="49">
        <v>0.05623787</v>
      </c>
      <c r="E33" s="49">
        <v>0.07943111</v>
      </c>
      <c r="F33" s="49">
        <v>0.08720375</v>
      </c>
      <c r="G33" s="49">
        <v>0.0721737</v>
      </c>
    </row>
    <row r="34" spans="1:7" ht="12.75">
      <c r="A34" t="s">
        <v>42</v>
      </c>
      <c r="B34" s="49">
        <v>-0.02421335</v>
      </c>
      <c r="C34" s="49">
        <v>-0.009851285</v>
      </c>
      <c r="D34" s="49">
        <v>-0.005032472</v>
      </c>
      <c r="E34" s="49">
        <v>0.005155433</v>
      </c>
      <c r="F34" s="49">
        <v>-0.01802477</v>
      </c>
      <c r="G34" s="49">
        <v>-0.008276177</v>
      </c>
    </row>
    <row r="35" spans="1:7" ht="12.75">
      <c r="A35" t="s">
        <v>43</v>
      </c>
      <c r="B35" s="49">
        <v>-0.0005348265</v>
      </c>
      <c r="C35" s="49">
        <v>-0.007272627</v>
      </c>
      <c r="D35" s="49">
        <v>-0.008303624</v>
      </c>
      <c r="E35" s="49">
        <v>-0.005658847</v>
      </c>
      <c r="F35" s="49">
        <v>-0.002142142</v>
      </c>
      <c r="G35" s="49">
        <v>-0.005471281</v>
      </c>
    </row>
    <row r="36" spans="1:6" ht="12.75">
      <c r="A36" t="s">
        <v>44</v>
      </c>
      <c r="B36" s="49">
        <v>24.06616</v>
      </c>
      <c r="C36" s="49">
        <v>24.07227</v>
      </c>
      <c r="D36" s="49">
        <v>24.08753</v>
      </c>
      <c r="E36" s="49">
        <v>24.09363</v>
      </c>
      <c r="F36" s="49">
        <v>24.11194</v>
      </c>
    </row>
    <row r="37" spans="1:6" ht="12.75">
      <c r="A37" t="s">
        <v>45</v>
      </c>
      <c r="B37" s="49">
        <v>0.3412883</v>
      </c>
      <c r="C37" s="49">
        <v>0.3163656</v>
      </c>
      <c r="D37" s="49">
        <v>0.3041585</v>
      </c>
      <c r="E37" s="49">
        <v>0.2970378</v>
      </c>
      <c r="F37" s="49">
        <v>0.2929688</v>
      </c>
    </row>
    <row r="38" spans="1:7" ht="12.75">
      <c r="A38" t="s">
        <v>55</v>
      </c>
      <c r="B38" s="49">
        <v>4.120561E-05</v>
      </c>
      <c r="C38" s="49">
        <v>-4.070697E-05</v>
      </c>
      <c r="D38" s="49">
        <v>-3.56264E-05</v>
      </c>
      <c r="E38" s="49">
        <v>-6.291371E-05</v>
      </c>
      <c r="F38" s="49">
        <v>0.0002004036</v>
      </c>
      <c r="G38" s="49">
        <v>0.0002358925</v>
      </c>
    </row>
    <row r="39" spans="1:7" ht="12.75">
      <c r="A39" t="s">
        <v>56</v>
      </c>
      <c r="B39" s="49">
        <v>0.0001454155</v>
      </c>
      <c r="C39" s="49">
        <v>-0.0001370962</v>
      </c>
      <c r="D39" s="49">
        <v>-0.0001255019</v>
      </c>
      <c r="E39" s="49">
        <v>3.738524E-05</v>
      </c>
      <c r="F39" s="49">
        <v>0.000251329</v>
      </c>
      <c r="G39" s="49">
        <v>0.0006779377</v>
      </c>
    </row>
    <row r="40" spans="2:5" ht="12.75">
      <c r="B40" t="s">
        <v>46</v>
      </c>
      <c r="C40" t="s">
        <v>47</v>
      </c>
      <c r="D40" t="s">
        <v>48</v>
      </c>
      <c r="E40">
        <v>3.117122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4.1205612083352464E-05</v>
      </c>
      <c r="C50">
        <f>-0.017/(C7*C7+C22*C22)*(C21*C22+C6*C7)</f>
        <v>-4.070697425721267E-05</v>
      </c>
      <c r="D50">
        <f>-0.017/(D7*D7+D22*D22)*(D21*D22+D6*D7)</f>
        <v>-3.56264063685386E-05</v>
      </c>
      <c r="E50">
        <f>-0.017/(E7*E7+E22*E22)*(E21*E22+E6*E7)</f>
        <v>-6.291371035613103E-05</v>
      </c>
      <c r="F50">
        <f>-0.017/(F7*F7+F22*F22)*(F21*F22+F6*F7)</f>
        <v>0.0002004035182183115</v>
      </c>
      <c r="G50">
        <f>(B50*B$4+C50*C$4+D50*D$4+E50*E$4+F50*F$4)/SUM(B$4:F$4)</f>
        <v>-8.210352842114521E-07</v>
      </c>
    </row>
    <row r="51" spans="1:7" ht="12.75">
      <c r="A51" t="s">
        <v>59</v>
      </c>
      <c r="B51">
        <f>-0.017/(B7*B7+B22*B22)*(B21*B7-B6*B22)</f>
        <v>0.00014541552549277153</v>
      </c>
      <c r="C51">
        <f>-0.017/(C7*C7+C22*C22)*(C21*C7-C6*C22)</f>
        <v>-0.0001370962448229606</v>
      </c>
      <c r="D51">
        <f>-0.017/(D7*D7+D22*D22)*(D21*D7-D6*D22)</f>
        <v>-0.00012550189413195245</v>
      </c>
      <c r="E51">
        <f>-0.017/(E7*E7+E22*E22)*(E21*E7-E6*E22)</f>
        <v>3.738525002805618E-05</v>
      </c>
      <c r="F51">
        <f>-0.017/(F7*F7+F22*F22)*(F21*F7-F6*F22)</f>
        <v>0.0002513289774374693</v>
      </c>
      <c r="G51">
        <f>(B51*B$4+C51*C$4+D51*D$4+E51*E$4+F51*F$4)/SUM(B$4:F$4)</f>
        <v>4.013852843462521E-07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9999.87545836364</v>
      </c>
      <c r="C62">
        <f>C7+(2/0.017)*(C8*C50-C23*C51)</f>
        <v>10000.02507708415</v>
      </c>
      <c r="D62">
        <f>D7+(2/0.017)*(D8*D50-D23*D51)</f>
        <v>9999.978518830883</v>
      </c>
      <c r="E62">
        <f>E7+(2/0.017)*(E8*E50-E23*E51)</f>
        <v>9999.990103489197</v>
      </c>
      <c r="F62">
        <f>F7+(2/0.017)*(F8*F50-F23*F51)</f>
        <v>9999.796836069429</v>
      </c>
    </row>
    <row r="63" spans="1:6" ht="12.75">
      <c r="A63" t="s">
        <v>67</v>
      </c>
      <c r="B63">
        <f>B8+(3/0.017)*(B9*B50-B24*B51)</f>
        <v>-5.127804983302984</v>
      </c>
      <c r="C63">
        <f>C8+(3/0.017)*(C9*C50-C24*C51)</f>
        <v>-1.7842742257696897</v>
      </c>
      <c r="D63">
        <f>D8+(3/0.017)*(D9*D50-D24*D51)</f>
        <v>-2.0309638969802535</v>
      </c>
      <c r="E63">
        <f>E8+(3/0.017)*(E9*E50-E24*E51)</f>
        <v>1.1221081582838541</v>
      </c>
      <c r="F63">
        <f>F8+(3/0.017)*(F9*F50-F24*F51)</f>
        <v>-0.2538971070624361</v>
      </c>
    </row>
    <row r="64" spans="1:6" ht="12.75">
      <c r="A64" t="s">
        <v>68</v>
      </c>
      <c r="B64">
        <f>B9+(4/0.017)*(B10*B50-B25*B51)</f>
        <v>0.343874613101453</v>
      </c>
      <c r="C64">
        <f>C9+(4/0.017)*(C10*C50-C25*C51)</f>
        <v>0.0401886759968452</v>
      </c>
      <c r="D64">
        <f>D9+(4/0.017)*(D10*D50-D25*D51)</f>
        <v>0.421299916262748</v>
      </c>
      <c r="E64">
        <f>E9+(4/0.017)*(E10*E50-E25*E51)</f>
        <v>0.3425125213196466</v>
      </c>
      <c r="F64">
        <f>F9+(4/0.017)*(F10*F50-F25*F51)</f>
        <v>-0.6872400365607653</v>
      </c>
    </row>
    <row r="65" spans="1:6" ht="12.75">
      <c r="A65" t="s">
        <v>69</v>
      </c>
      <c r="B65">
        <f>B10+(5/0.017)*(B11*B50-B26*B51)</f>
        <v>1.7881426205173434</v>
      </c>
      <c r="C65">
        <f>C10+(5/0.017)*(C11*C50-C26*C51)</f>
        <v>0.4900981191691852</v>
      </c>
      <c r="D65">
        <f>D10+(5/0.017)*(D11*D50-D26*D51)</f>
        <v>0.3013168099327999</v>
      </c>
      <c r="E65">
        <f>E10+(5/0.017)*(E11*E50-E26*E51)</f>
        <v>-0.46180408763270386</v>
      </c>
      <c r="F65">
        <f>F10+(5/0.017)*(F11*F50-F26*F51)</f>
        <v>-1.0098723132801473</v>
      </c>
    </row>
    <row r="66" spans="1:6" ht="12.75">
      <c r="A66" t="s">
        <v>70</v>
      </c>
      <c r="B66">
        <f>B11+(6/0.017)*(B12*B50-B27*B51)</f>
        <v>2.7732681175348173</v>
      </c>
      <c r="C66">
        <f>C11+(6/0.017)*(C12*C50-C27*C51)</f>
        <v>2.9949956794758217</v>
      </c>
      <c r="D66">
        <f>D11+(6/0.017)*(D12*D50-D27*D51)</f>
        <v>3.93362979342131</v>
      </c>
      <c r="E66">
        <f>E11+(6/0.017)*(E12*E50-E27*E51)</f>
        <v>2.7506483012258993</v>
      </c>
      <c r="F66">
        <f>F11+(6/0.017)*(F12*F50-F27*F51)</f>
        <v>13.501770117083302</v>
      </c>
    </row>
    <row r="67" spans="1:6" ht="12.75">
      <c r="A67" t="s">
        <v>71</v>
      </c>
      <c r="B67">
        <f>B12+(7/0.017)*(B13*B50-B28*B51)</f>
        <v>-0.38662325432633804</v>
      </c>
      <c r="C67">
        <f>C12+(7/0.017)*(C13*C50-C28*C51)</f>
        <v>-0.47930277492955015</v>
      </c>
      <c r="D67">
        <f>D12+(7/0.017)*(D13*D50-D28*D51)</f>
        <v>-0.2423676940207227</v>
      </c>
      <c r="E67">
        <f>E12+(7/0.017)*(E13*E50-E28*E51)</f>
        <v>0.04244931875409136</v>
      </c>
      <c r="F67">
        <f>F12+(7/0.017)*(F13*F50-F28*F51)</f>
        <v>-0.3412226514349438</v>
      </c>
    </row>
    <row r="68" spans="1:6" ht="12.75">
      <c r="A68" t="s">
        <v>72</v>
      </c>
      <c r="B68">
        <f>B13+(8/0.017)*(B14*B50-B29*B51)</f>
        <v>0.10596406347644269</v>
      </c>
      <c r="C68">
        <f>C13+(8/0.017)*(C14*C50-C29*C51)</f>
        <v>0.08681201990908824</v>
      </c>
      <c r="D68">
        <f>D13+(8/0.017)*(D14*D50-D29*D51)</f>
        <v>0.022137947855898912</v>
      </c>
      <c r="E68">
        <f>E13+(8/0.017)*(E14*E50-E29*E51)</f>
        <v>0.1285955475170581</v>
      </c>
      <c r="F68">
        <f>F13+(8/0.017)*(F14*F50-F29*F51)</f>
        <v>0.12362840675395392</v>
      </c>
    </row>
    <row r="69" spans="1:6" ht="12.75">
      <c r="A69" t="s">
        <v>73</v>
      </c>
      <c r="B69">
        <f>B14+(9/0.017)*(B15*B50-B30*B51)</f>
        <v>0.0692336701083152</v>
      </c>
      <c r="C69">
        <f>C14+(9/0.017)*(C15*C50-C30*C51)</f>
        <v>0.13458361179571837</v>
      </c>
      <c r="D69">
        <f>D14+(9/0.017)*(D15*D50-D30*D51)</f>
        <v>0.03243718440615155</v>
      </c>
      <c r="E69">
        <f>E14+(9/0.017)*(E15*E50-E30*E51)</f>
        <v>0.05487201986821354</v>
      </c>
      <c r="F69">
        <f>F14+(9/0.017)*(F15*F50-F30*F51)</f>
        <v>0.026705844906404035</v>
      </c>
    </row>
    <row r="70" spans="1:6" ht="12.75">
      <c r="A70" t="s">
        <v>74</v>
      </c>
      <c r="B70">
        <f>B15+(10/0.017)*(B16*B50-B31*B51)</f>
        <v>-0.21180655436353113</v>
      </c>
      <c r="C70">
        <f>C15+(10/0.017)*(C16*C50-C31*C51)</f>
        <v>0.2074121814733371</v>
      </c>
      <c r="D70">
        <f>D15+(10/0.017)*(D16*D50-D31*D51)</f>
        <v>0.2628345353637816</v>
      </c>
      <c r="E70">
        <f>E15+(10/0.017)*(E16*E50-E31*E51)</f>
        <v>0.22359318782642482</v>
      </c>
      <c r="F70">
        <f>F15+(10/0.017)*(F16*F50-F31*F51)</f>
        <v>-0.2827518065667207</v>
      </c>
    </row>
    <row r="71" spans="1:6" ht="12.75">
      <c r="A71" t="s">
        <v>75</v>
      </c>
      <c r="B71">
        <f>B16+(11/0.017)*(B17*B50-B32*B51)</f>
        <v>-0.03275084345939177</v>
      </c>
      <c r="C71">
        <f>C16+(11/0.017)*(C17*C50-C32*C51)</f>
        <v>-0.05363666660817733</v>
      </c>
      <c r="D71">
        <f>D16+(11/0.017)*(D17*D50-D32*D51)</f>
        <v>-0.010842412619004394</v>
      </c>
      <c r="E71">
        <f>E16+(11/0.017)*(E17*E50-E32*E51)</f>
        <v>0.009318555440020675</v>
      </c>
      <c r="F71">
        <f>F16+(11/0.017)*(F17*F50-F32*F51)</f>
        <v>-0.021059361848491182</v>
      </c>
    </row>
    <row r="72" spans="1:6" ht="12.75">
      <c r="A72" t="s">
        <v>76</v>
      </c>
      <c r="B72">
        <f>B17+(12/0.017)*(B18*B50-B33*B51)</f>
        <v>-0.026272089920704657</v>
      </c>
      <c r="C72">
        <f>C17+(12/0.017)*(C18*C50-C33*C51)</f>
        <v>-0.017792432271368338</v>
      </c>
      <c r="D72">
        <f>D17+(12/0.017)*(D18*D50-D33*D51)</f>
        <v>-0.015662202646832726</v>
      </c>
      <c r="E72">
        <f>E17+(12/0.017)*(E18*E50-E33*E51)</f>
        <v>-0.021409486650363768</v>
      </c>
      <c r="F72">
        <f>F17+(12/0.017)*(F18*F50-F33*F51)</f>
        <v>-0.024566183023270335</v>
      </c>
    </row>
    <row r="73" spans="1:6" ht="12.75">
      <c r="A73" t="s">
        <v>77</v>
      </c>
      <c r="B73">
        <f>B18+(13/0.017)*(B19*B50-B34*B51)</f>
        <v>0.01774182552279007</v>
      </c>
      <c r="C73">
        <f>C18+(13/0.017)*(C19*C50-C34*C51)</f>
        <v>0.02675554522644258</v>
      </c>
      <c r="D73">
        <f>D18+(13/0.017)*(D19*D50-D34*D51)</f>
        <v>0.029528725035937856</v>
      </c>
      <c r="E73">
        <f>E18+(13/0.017)*(E19*E50-E34*E51)</f>
        <v>0.024190525889069853</v>
      </c>
      <c r="F73">
        <f>F18+(13/0.017)*(F19*F50-F34*F51)</f>
        <v>-0.006099583164755748</v>
      </c>
    </row>
    <row r="74" spans="1:6" ht="12.75">
      <c r="A74" t="s">
        <v>78</v>
      </c>
      <c r="B74">
        <f>B19+(14/0.017)*(B20*B50-B35*B51)</f>
        <v>-0.20311194703426494</v>
      </c>
      <c r="C74">
        <f>C19+(14/0.017)*(C20*C50-C35*C51)</f>
        <v>-0.18599151026085448</v>
      </c>
      <c r="D74">
        <f>D19+(14/0.017)*(D20*D50-D35*D51)</f>
        <v>-0.2107005707752975</v>
      </c>
      <c r="E74">
        <f>E19+(14/0.017)*(E20*E50-E35*E51)</f>
        <v>-0.19751183603641542</v>
      </c>
      <c r="F74">
        <f>F19+(14/0.017)*(F20*F50-F35*F51)</f>
        <v>-0.1572393875210395</v>
      </c>
    </row>
    <row r="75" spans="1:6" ht="12.75">
      <c r="A75" t="s">
        <v>79</v>
      </c>
      <c r="B75" s="49">
        <f>B20</f>
        <v>0.002039409</v>
      </c>
      <c r="C75" s="49">
        <f>C20</f>
        <v>0.0008116835</v>
      </c>
      <c r="D75" s="49">
        <f>D20</f>
        <v>0.005185992</v>
      </c>
      <c r="E75" s="49">
        <f>E20</f>
        <v>0.004280144</v>
      </c>
      <c r="F75" s="49">
        <f>F20</f>
        <v>-0.001232813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88.7261659481566</v>
      </c>
      <c r="C82">
        <f>C22+(2/0.017)*(C8*C51+C23*C50)</f>
        <v>66.61221354465277</v>
      </c>
      <c r="D82">
        <f>D22+(2/0.017)*(D8*D51+D23*D50)</f>
        <v>48.074493391638036</v>
      </c>
      <c r="E82">
        <f>E22+(2/0.017)*(E8*E51+E23*E50)</f>
        <v>-74.22937281203473</v>
      </c>
      <c r="F82">
        <f>F22+(2/0.017)*(F8*F51+F23*F50)</f>
        <v>-170.63624570883053</v>
      </c>
    </row>
    <row r="83" spans="1:6" ht="12.75">
      <c r="A83" t="s">
        <v>82</v>
      </c>
      <c r="B83">
        <f>B23+(3/0.017)*(B9*B51+B24*B50)</f>
        <v>5.816589025970546</v>
      </c>
      <c r="C83">
        <f>C23+(3/0.017)*(C9*C51+C24*C50)</f>
        <v>1.0579404824635164</v>
      </c>
      <c r="D83">
        <f>D23+(3/0.017)*(D9*D51+D24*D50)</f>
        <v>-2.063303760859839</v>
      </c>
      <c r="E83">
        <f>E23+(3/0.017)*(E9*E51+E24*E50)</f>
        <v>0.39418658133144957</v>
      </c>
      <c r="F83">
        <f>F23+(3/0.017)*(F9*F51+F24*F50)</f>
        <v>6.546075668583561</v>
      </c>
    </row>
    <row r="84" spans="1:6" ht="12.75">
      <c r="A84" t="s">
        <v>83</v>
      </c>
      <c r="B84">
        <f>B24+(4/0.017)*(B10*B51+B25*B50)</f>
        <v>-1.2559592540959823</v>
      </c>
      <c r="C84">
        <f>C24+(4/0.017)*(C10*C51+C25*C50)</f>
        <v>-2.4059735093816337</v>
      </c>
      <c r="D84">
        <f>D24+(4/0.017)*(D10*D51+D25*D50)</f>
        <v>1.8023593044193216</v>
      </c>
      <c r="E84">
        <f>E24+(4/0.017)*(E10*E51+E25*E50)</f>
        <v>-1.6340321970870877</v>
      </c>
      <c r="F84">
        <f>F24+(4/0.017)*(F10*F51+F25*F50)</f>
        <v>-1.7520411066386146</v>
      </c>
    </row>
    <row r="85" spans="1:6" ht="12.75">
      <c r="A85" t="s">
        <v>84</v>
      </c>
      <c r="B85">
        <f>B25+(5/0.017)*(B11*B51+B26*B50)</f>
        <v>1.9836683258942531</v>
      </c>
      <c r="C85">
        <f>C25+(5/0.017)*(C11*C51+C26*C50)</f>
        <v>-0.8279423822708256</v>
      </c>
      <c r="D85">
        <f>D25+(5/0.017)*(D11*D51+D26*D50)</f>
        <v>-1.1116468702090747</v>
      </c>
      <c r="E85">
        <f>E25+(5/0.017)*(E11*E51+E26*E50)</f>
        <v>-0.6408359631170844</v>
      </c>
      <c r="F85">
        <f>F25+(5/0.017)*(F11*F51+F26*F50)</f>
        <v>-0.6108755866324971</v>
      </c>
    </row>
    <row r="86" spans="1:6" ht="12.75">
      <c r="A86" t="s">
        <v>85</v>
      </c>
      <c r="B86">
        <f>B26+(6/0.017)*(B12*B51+B27*B50)</f>
        <v>1.1560170210485279</v>
      </c>
      <c r="C86">
        <f>C26+(6/0.017)*(C12*C51+C27*C50)</f>
        <v>0.8199361748251447</v>
      </c>
      <c r="D86">
        <f>D26+(6/0.017)*(D12*D51+D27*D50)</f>
        <v>0.5487593185011598</v>
      </c>
      <c r="E86">
        <f>E26+(6/0.017)*(E12*E51+E27*E50)</f>
        <v>-0.1618628426945176</v>
      </c>
      <c r="F86">
        <f>F26+(6/0.017)*(F12*F51+F27*F50)</f>
        <v>1.17511904844363</v>
      </c>
    </row>
    <row r="87" spans="1:6" ht="12.75">
      <c r="A87" t="s">
        <v>86</v>
      </c>
      <c r="B87">
        <f>B27+(7/0.017)*(B13*B51+B28*B50)</f>
        <v>-0.19172106884728057</v>
      </c>
      <c r="C87">
        <f>C27+(7/0.017)*(C13*C51+C28*C50)</f>
        <v>0.37129358500913384</v>
      </c>
      <c r="D87">
        <f>D27+(7/0.017)*(D13*D51+D28*D50)</f>
        <v>-0.04462283240325449</v>
      </c>
      <c r="E87">
        <f>E27+(7/0.017)*(E13*E51+E28*E50)</f>
        <v>0.2583315228757094</v>
      </c>
      <c r="F87">
        <f>F27+(7/0.017)*(F13*F51+F28*F50)</f>
        <v>0.08557152784203248</v>
      </c>
    </row>
    <row r="88" spans="1:6" ht="12.75">
      <c r="A88" t="s">
        <v>87</v>
      </c>
      <c r="B88">
        <f>B28+(8/0.017)*(B14*B51+B29*B50)</f>
        <v>-0.33860649041433</v>
      </c>
      <c r="C88">
        <f>C28+(8/0.017)*(C14*C51+C29*C50)</f>
        <v>-0.2883242012524774</v>
      </c>
      <c r="D88">
        <f>D28+(8/0.017)*(D14*D51+D29*D50)</f>
        <v>0.3703204786002723</v>
      </c>
      <c r="E88">
        <f>E28+(8/0.017)*(E14*E51+E29*E50)</f>
        <v>-0.18039564501162145</v>
      </c>
      <c r="F88">
        <f>F28+(8/0.017)*(F14*F51+F29*F50)</f>
        <v>-0.23213051599851503</v>
      </c>
    </row>
    <row r="89" spans="1:6" ht="12.75">
      <c r="A89" t="s">
        <v>88</v>
      </c>
      <c r="B89">
        <f>B29+(9/0.017)*(B15*B51+B30*B50)</f>
        <v>0.06368934839158333</v>
      </c>
      <c r="C89">
        <f>C29+(9/0.017)*(C15*C51+C30*C50)</f>
        <v>-0.07552854532449413</v>
      </c>
      <c r="D89">
        <f>D29+(9/0.017)*(D15*D51+D30*D50)</f>
        <v>-0.10007946758827857</v>
      </c>
      <c r="E89">
        <f>E29+(9/0.017)*(E15*E51+E30*E50)</f>
        <v>-0.031021923109227925</v>
      </c>
      <c r="F89">
        <f>F29+(9/0.017)*(F15*F51+F30*F50)</f>
        <v>0.0018127150356860317</v>
      </c>
    </row>
    <row r="90" spans="1:6" ht="12.75">
      <c r="A90" t="s">
        <v>89</v>
      </c>
      <c r="B90">
        <f>B30+(10/0.017)*(B16*B51+B31*B50)</f>
        <v>0.0899080864896971</v>
      </c>
      <c r="C90">
        <f>C30+(10/0.017)*(C16*C51+C31*C50)</f>
        <v>0.06652304920413228</v>
      </c>
      <c r="D90">
        <f>D30+(10/0.017)*(D16*D51+D31*D50)</f>
        <v>0.07596246374670067</v>
      </c>
      <c r="E90">
        <f>E30+(10/0.017)*(E16*E51+E31*E50)</f>
        <v>-0.030222657198484965</v>
      </c>
      <c r="F90">
        <f>F30+(10/0.017)*(F16*F51+F31*F50)</f>
        <v>0.21139770169344643</v>
      </c>
    </row>
    <row r="91" spans="1:6" ht="12.75">
      <c r="A91" t="s">
        <v>90</v>
      </c>
      <c r="B91">
        <f>B31+(11/0.017)*(B17*B51+B32*B50)</f>
        <v>0.0006024248257280101</v>
      </c>
      <c r="C91">
        <f>C31+(11/0.017)*(C17*C51+C32*C50)</f>
        <v>0.030543427680880315</v>
      </c>
      <c r="D91">
        <f>D31+(11/0.017)*(D17*D51+D32*D50)</f>
        <v>0.01976628006970869</v>
      </c>
      <c r="E91">
        <f>E31+(11/0.017)*(E17*E51+E32*E50)</f>
        <v>0.007333348917574812</v>
      </c>
      <c r="F91">
        <f>F31+(11/0.017)*(F17*F51+F32*F50)</f>
        <v>0.002049818370244965</v>
      </c>
    </row>
    <row r="92" spans="1:6" ht="12.75">
      <c r="A92" t="s">
        <v>91</v>
      </c>
      <c r="B92">
        <f>B32+(12/0.017)*(B18*B51+B33*B50)</f>
        <v>-0.024145767834929943</v>
      </c>
      <c r="C92">
        <f>C32+(12/0.017)*(C18*C51+C33*C50)</f>
        <v>-0.028182066849884314</v>
      </c>
      <c r="D92">
        <f>D32+(12/0.017)*(D18*D51+D33*D50)</f>
        <v>0.05616227267151229</v>
      </c>
      <c r="E92">
        <f>E32+(12/0.017)*(E18*E51+E33*E50)</f>
        <v>0.0044377316862913956</v>
      </c>
      <c r="F92">
        <f>F32+(12/0.017)*(F18*F51+F33*F50)</f>
        <v>-0.015043935550295956</v>
      </c>
    </row>
    <row r="93" spans="1:6" ht="12.75">
      <c r="A93" t="s">
        <v>92</v>
      </c>
      <c r="B93">
        <f>B33+(13/0.017)*(B19*B51+B34*B50)</f>
        <v>0.08041524499412445</v>
      </c>
      <c r="C93">
        <f>C33+(13/0.017)*(C19*C51+C34*C50)</f>
        <v>0.07318413854307199</v>
      </c>
      <c r="D93">
        <f>D33+(13/0.017)*(D19*D51+D34*D50)</f>
        <v>0.07649936883849628</v>
      </c>
      <c r="E93">
        <f>E33+(13/0.017)*(E19*E51+E34*E50)</f>
        <v>0.07353782791804189</v>
      </c>
      <c r="F93">
        <f>F33+(13/0.017)*(F19*F51+F34*F50)</f>
        <v>0.0541750791838014</v>
      </c>
    </row>
    <row r="94" spans="1:6" ht="12.75">
      <c r="A94" t="s">
        <v>93</v>
      </c>
      <c r="B94">
        <f>B34+(14/0.017)*(B20*B51+B35*B50)</f>
        <v>-0.023987271512120996</v>
      </c>
      <c r="C94">
        <f>C34+(14/0.017)*(C20*C51+C35*C50)</f>
        <v>-0.00969912321627578</v>
      </c>
      <c r="D94">
        <f>D34+(14/0.017)*(D20*D51+D35*D50)</f>
        <v>-0.005324844323762731</v>
      </c>
      <c r="E94">
        <f>E34+(14/0.017)*(E20*E51+E35*E50)</f>
        <v>0.005580401612108966</v>
      </c>
      <c r="F94">
        <f>F34+(14/0.017)*(F20*F51+F35*F50)</f>
        <v>-0.01863346893739927</v>
      </c>
    </row>
    <row r="95" spans="1:6" ht="12.75">
      <c r="A95" t="s">
        <v>94</v>
      </c>
      <c r="B95" s="49">
        <f>B35</f>
        <v>-0.0005348265</v>
      </c>
      <c r="C95" s="49">
        <f>C35</f>
        <v>-0.007272627</v>
      </c>
      <c r="D95" s="49">
        <f>D35</f>
        <v>-0.008303624</v>
      </c>
      <c r="E95" s="49">
        <f>E35</f>
        <v>-0.005658847</v>
      </c>
      <c r="F95" s="49">
        <f>F35</f>
        <v>-0.002142142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-5.127868846620704</v>
      </c>
      <c r="C103">
        <f>C63*10000/C62</f>
        <v>-1.7842697513414196</v>
      </c>
      <c r="D103">
        <f>D63*10000/D62</f>
        <v>-2.030968259737519</v>
      </c>
      <c r="E103">
        <f>E63*10000/E62</f>
        <v>1.1221092687805043</v>
      </c>
      <c r="F103">
        <f>F63*10000/F62</f>
        <v>-0.2539022654406589</v>
      </c>
      <c r="G103">
        <f>AVERAGE(C103:E103)</f>
        <v>-0.8977095807661447</v>
      </c>
      <c r="H103">
        <f>STDEV(C103:E103)</f>
        <v>1.7535581476669595</v>
      </c>
      <c r="I103">
        <f>(B103*B4+C103*C4+D103*D4+E103*E4+F103*F4)/SUM(B4:F4)</f>
        <v>-1.4251225249933797</v>
      </c>
      <c r="K103">
        <f>(LN(H103)+LN(H123))/2-LN(K114*K115^3)</f>
        <v>-3.349074485328048</v>
      </c>
    </row>
    <row r="104" spans="1:11" ht="12.75">
      <c r="A104" t="s">
        <v>68</v>
      </c>
      <c r="B104">
        <f>B64*10000/B62</f>
        <v>0.3438788958254926</v>
      </c>
      <c r="C104">
        <f>C64*10000/C62</f>
        <v>0.04018857521561694</v>
      </c>
      <c r="D104">
        <f>D64*10000/D62</f>
        <v>0.421300821266167</v>
      </c>
      <c r="E104">
        <f>E64*10000/E62</f>
        <v>0.3425128602878688</v>
      </c>
      <c r="F104">
        <f>F64*10000/F62</f>
        <v>-0.6872539990831408</v>
      </c>
      <c r="G104">
        <f>AVERAGE(C104:E104)</f>
        <v>0.2680007522565509</v>
      </c>
      <c r="H104">
        <f>STDEV(C104:E104)</f>
        <v>0.20118567718621738</v>
      </c>
      <c r="I104">
        <f>(B104*B4+C104*C4+D104*D4+E104*E4+F104*F4)/SUM(B4:F4)</f>
        <v>0.15166087807943424</v>
      </c>
      <c r="K104">
        <f>(LN(H104)+LN(H124))/2-LN(K114*K115^4)</f>
        <v>-3.685687270079837</v>
      </c>
    </row>
    <row r="105" spans="1:11" ht="12.75">
      <c r="A105" t="s">
        <v>69</v>
      </c>
      <c r="B105">
        <f>B65*10000/B62</f>
        <v>1.7881648906154992</v>
      </c>
      <c r="C105">
        <f>C65*10000/C62</f>
        <v>0.49009689014908964</v>
      </c>
      <c r="D105">
        <f>D65*10000/D62</f>
        <v>0.3013174571979255</v>
      </c>
      <c r="E105">
        <f>E65*10000/E62</f>
        <v>-0.46180454465807036</v>
      </c>
      <c r="F105">
        <f>F65*10000/F62</f>
        <v>-1.0098928306598407</v>
      </c>
      <c r="G105">
        <f>AVERAGE(C105:E105)</f>
        <v>0.10986993422964829</v>
      </c>
      <c r="H105">
        <f>STDEV(C105:E105)</f>
        <v>0.5040021834625316</v>
      </c>
      <c r="I105">
        <f>(B105*B4+C105*C4+D105*D4+E105*E4+F105*F4)/SUM(B4:F4)</f>
        <v>0.20398743259644533</v>
      </c>
      <c r="K105">
        <f>(LN(H105)+LN(H125))/2-LN(K114*K115^5)</f>
        <v>-3.7582491144140073</v>
      </c>
    </row>
    <row r="106" spans="1:11" ht="12.75">
      <c r="A106" t="s">
        <v>70</v>
      </c>
      <c r="B106">
        <f>B66*10000/B62</f>
        <v>2.773302656699916</v>
      </c>
      <c r="C106">
        <f>C66*10000/C62</f>
        <v>2.9949881689187876</v>
      </c>
      <c r="D106">
        <f>D66*10000/D62</f>
        <v>3.9336382433361448</v>
      </c>
      <c r="E106">
        <f>E66*10000/E62</f>
        <v>2.750651023410656</v>
      </c>
      <c r="F106">
        <f>F66*10000/F62</f>
        <v>13.502044429925016</v>
      </c>
      <c r="G106">
        <f>AVERAGE(C106:E106)</f>
        <v>3.226425811888529</v>
      </c>
      <c r="H106">
        <f>STDEV(C106:E106)</f>
        <v>0.6245296050343048</v>
      </c>
      <c r="I106">
        <f>(B106*B4+C106*C4+D106*D4+E106*E4+F106*F4)/SUM(B4:F4)</f>
        <v>4.52991300800981</v>
      </c>
      <c r="K106">
        <f>(LN(H106)+LN(H126))/2-LN(K114*K115^6)</f>
        <v>-2.6795876269929613</v>
      </c>
    </row>
    <row r="107" spans="1:11" ht="12.75">
      <c r="A107" t="s">
        <v>71</v>
      </c>
      <c r="B107">
        <f>B67*10000/B62</f>
        <v>-0.3866280694555813</v>
      </c>
      <c r="C107">
        <f>C67*10000/C62</f>
        <v>-0.4793015729809622</v>
      </c>
      <c r="D107">
        <f>D67*10000/D62</f>
        <v>-0.24236821465598343</v>
      </c>
      <c r="E107">
        <f>E67*10000/E62</f>
        <v>0.0424493607641471</v>
      </c>
      <c r="F107">
        <f>F67*10000/F62</f>
        <v>-0.3412295839892948</v>
      </c>
      <c r="G107">
        <f>AVERAGE(C107:E107)</f>
        <v>-0.22640680895759954</v>
      </c>
      <c r="H107">
        <f>STDEV(C107:E107)</f>
        <v>0.2612414287012583</v>
      </c>
      <c r="I107">
        <f>(B107*B4+C107*C4+D107*D4+E107*E4+F107*F4)/SUM(B4:F4)</f>
        <v>-0.264953167256914</v>
      </c>
      <c r="K107">
        <f>(LN(H107)+LN(H127))/2-LN(K114*K115^7)</f>
        <v>-2.952852893551917</v>
      </c>
    </row>
    <row r="108" spans="1:9" ht="12.75">
      <c r="A108" t="s">
        <v>72</v>
      </c>
      <c r="B108">
        <f>B68*10000/B62</f>
        <v>0.10596538318666465</v>
      </c>
      <c r="C108">
        <f>C68*10000/C62</f>
        <v>0.08681180221040131</v>
      </c>
      <c r="D108">
        <f>D68*10000/D62</f>
        <v>0.022137995410901244</v>
      </c>
      <c r="E108">
        <f>E68*10000/E62</f>
        <v>0.12859567478190656</v>
      </c>
      <c r="F108">
        <f>F68*10000/F62</f>
        <v>0.12363091848828794</v>
      </c>
      <c r="G108">
        <f>AVERAGE(C108:E108)</f>
        <v>0.07918182413440304</v>
      </c>
      <c r="H108">
        <f>STDEV(C108:E108)</f>
        <v>0.05363741043660762</v>
      </c>
      <c r="I108">
        <f>(B108*B4+C108*C4+D108*D4+E108*E4+F108*F4)/SUM(B4:F4)</f>
        <v>0.08900014190011514</v>
      </c>
    </row>
    <row r="109" spans="1:9" ht="12.75">
      <c r="A109" t="s">
        <v>73</v>
      </c>
      <c r="B109">
        <f>B69*10000/B62</f>
        <v>0.06923453236651055</v>
      </c>
      <c r="C109">
        <f>C69*10000/C62</f>
        <v>0.13458327430010888</v>
      </c>
      <c r="D109">
        <f>D69*10000/D62</f>
        <v>0.032437254085165616</v>
      </c>
      <c r="E109">
        <f>E69*10000/E62</f>
        <v>0.054872074172421015</v>
      </c>
      <c r="F109">
        <f>F69*10000/F62</f>
        <v>0.026706387483869293</v>
      </c>
      <c r="G109">
        <f>AVERAGE(C109:E109)</f>
        <v>0.07396420085256518</v>
      </c>
      <c r="H109">
        <f>STDEV(C109:E109)</f>
        <v>0.05368271916842423</v>
      </c>
      <c r="I109">
        <f>(B109*B4+C109*C4+D109*D4+E109*E4+F109*F4)/SUM(B4:F4)</f>
        <v>0.06699259402159694</v>
      </c>
    </row>
    <row r="110" spans="1:11" ht="12.75">
      <c r="A110" t="s">
        <v>74</v>
      </c>
      <c r="B110">
        <f>B70*10000/B62</f>
        <v>-0.21180919226987127</v>
      </c>
      <c r="C110">
        <f>C70*10000/C62</f>
        <v>0.2074116613453686</v>
      </c>
      <c r="D110">
        <f>D70*10000/D62</f>
        <v>0.2628350999643048</v>
      </c>
      <c r="E110">
        <f>E70*10000/E62</f>
        <v>0.22359340910588368</v>
      </c>
      <c r="F110">
        <f>F70*10000/F62</f>
        <v>-0.2827575511802704</v>
      </c>
      <c r="G110">
        <f>AVERAGE(C110:E110)</f>
        <v>0.2312800568051857</v>
      </c>
      <c r="H110">
        <f>STDEV(C110:E110)</f>
        <v>0.028500049153056366</v>
      </c>
      <c r="I110">
        <f>(B110*B4+C110*C4+D110*D4+E110*E4+F110*F4)/SUM(B4:F4)</f>
        <v>0.09852393536131229</v>
      </c>
      <c r="K110">
        <f>EXP(AVERAGE(K103:K107))</f>
        <v>0.03743720518208808</v>
      </c>
    </row>
    <row r="111" spans="1:9" ht="12.75">
      <c r="A111" t="s">
        <v>75</v>
      </c>
      <c r="B111">
        <f>B71*10000/B62</f>
        <v>-0.03275125134883535</v>
      </c>
      <c r="C111">
        <f>C71*10000/C62</f>
        <v>-0.05363653210339442</v>
      </c>
      <c r="D111">
        <f>D71*10000/D62</f>
        <v>-0.010842435909824335</v>
      </c>
      <c r="E111">
        <f>E71*10000/E62</f>
        <v>0.00931856466214826</v>
      </c>
      <c r="F111">
        <f>F71*10000/F62</f>
        <v>-0.02105978970745658</v>
      </c>
      <c r="G111">
        <f>AVERAGE(C111:E111)</f>
        <v>-0.0183868011170235</v>
      </c>
      <c r="H111">
        <f>STDEV(C111:E111)</f>
        <v>0.03214847021203977</v>
      </c>
      <c r="I111">
        <f>(B111*B4+C111*C4+D111*D4+E111*E4+F111*F4)/SUM(B4:F4)</f>
        <v>-0.020829525751428386</v>
      </c>
    </row>
    <row r="112" spans="1:9" ht="12.75">
      <c r="A112" t="s">
        <v>76</v>
      </c>
      <c r="B112">
        <f>B72*10000/B62</f>
        <v>-0.0262724171216866</v>
      </c>
      <c r="C112">
        <f>C72*10000/C62</f>
        <v>-0.017792387653248098</v>
      </c>
      <c r="D112">
        <f>D72*10000/D62</f>
        <v>-0.01566223629114738</v>
      </c>
      <c r="E112">
        <f>E72*10000/E62</f>
        <v>-0.02140950783830633</v>
      </c>
      <c r="F112">
        <f>F72*10000/F62</f>
        <v>-0.02456668212964059</v>
      </c>
      <c r="G112">
        <f>AVERAGE(C112:E112)</f>
        <v>-0.01828804392756727</v>
      </c>
      <c r="H112">
        <f>STDEV(C112:E112)</f>
        <v>0.002905518699974168</v>
      </c>
      <c r="I112">
        <f>(B112*B4+C112*C4+D112*D4+E112*E4+F112*F4)/SUM(B4:F4)</f>
        <v>-0.020282936581369218</v>
      </c>
    </row>
    <row r="113" spans="1:9" ht="12.75">
      <c r="A113" t="s">
        <v>77</v>
      </c>
      <c r="B113">
        <f>B73*10000/B62</f>
        <v>0.017742046485140234</v>
      </c>
      <c r="C113">
        <f>C73*10000/C62</f>
        <v>0.02675547813150492</v>
      </c>
      <c r="D113">
        <f>D73*10000/D62</f>
        <v>0.029528788467227743</v>
      </c>
      <c r="E113">
        <f>E73*10000/E62</f>
        <v>0.024190549829273624</v>
      </c>
      <c r="F113">
        <f>F73*10000/F62</f>
        <v>-0.006099707088802497</v>
      </c>
      <c r="G113">
        <f>AVERAGE(C113:E113)</f>
        <v>0.026824938809335428</v>
      </c>
      <c r="H113">
        <f>STDEV(C113:E113)</f>
        <v>0.0026697970949605774</v>
      </c>
      <c r="I113">
        <f>(B113*B4+C113*C4+D113*D4+E113*E4+F113*F4)/SUM(B4:F4)</f>
        <v>0.021119836707794395</v>
      </c>
    </row>
    <row r="114" spans="1:11" ht="12.75">
      <c r="A114" t="s">
        <v>78</v>
      </c>
      <c r="B114">
        <f>B74*10000/B62</f>
        <v>-0.20311447665519405</v>
      </c>
      <c r="C114">
        <f>C74*10000/C62</f>
        <v>-0.18599104384954868</v>
      </c>
      <c r="D114">
        <f>D74*10000/D62</f>
        <v>-0.21070102338572913</v>
      </c>
      <c r="E114">
        <f>E74*10000/E62</f>
        <v>-0.19751203150441077</v>
      </c>
      <c r="F114">
        <f>F74*10000/F62</f>
        <v>-0.15724258212314324</v>
      </c>
      <c r="G114">
        <f>AVERAGE(C114:E114)</f>
        <v>-0.19806803291322952</v>
      </c>
      <c r="H114">
        <f>STDEV(C114:E114)</f>
        <v>0.012364369185064414</v>
      </c>
      <c r="I114">
        <f>(B114*B4+C114*C4+D114*D4+E114*E4+F114*F4)/SUM(B4:F4)</f>
        <v>-0.19335613089514547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0.0020394343994497356</v>
      </c>
      <c r="C115">
        <f>C75*10000/C62</f>
        <v>0.0008116814645395611</v>
      </c>
      <c r="D115">
        <f>D75*10000/D62</f>
        <v>0.00518600314014105</v>
      </c>
      <c r="E115">
        <f>E75*10000/E62</f>
        <v>0.004280148235853326</v>
      </c>
      <c r="F115">
        <f>F75*10000/F62</f>
        <v>-0.001232838046822335</v>
      </c>
      <c r="G115">
        <f>AVERAGE(C115:E115)</f>
        <v>0.0034259442801779787</v>
      </c>
      <c r="H115">
        <f>STDEV(C115:E115)</f>
        <v>0.0023088786951305632</v>
      </c>
      <c r="I115">
        <f>(B115*B4+C115*C4+D115*D4+E115*E4+F115*F4)/SUM(B4:F4)</f>
        <v>0.002603564356766747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88.72727097210827</v>
      </c>
      <c r="C122">
        <f>C82*10000/C62</f>
        <v>66.61204650106322</v>
      </c>
      <c r="D122">
        <f>D82*10000/D62</f>
        <v>48.074596661492144</v>
      </c>
      <c r="E122">
        <f>E82*10000/E62</f>
        <v>-74.22944627328641</v>
      </c>
      <c r="F122">
        <f>F82*10000/F62</f>
        <v>-170.6397124923007</v>
      </c>
      <c r="G122">
        <f>AVERAGE(C122:E122)</f>
        <v>13.48573229642298</v>
      </c>
      <c r="H122">
        <f>STDEV(C122:E122)</f>
        <v>76.52694737983254</v>
      </c>
      <c r="I122">
        <f>(B122*B4+C122*C4+D122*D4+E122*E4+F122*F4)/SUM(B4:F4)</f>
        <v>-0.14431854771466163</v>
      </c>
    </row>
    <row r="123" spans="1:9" ht="12.75">
      <c r="A123" t="s">
        <v>82</v>
      </c>
      <c r="B123">
        <f>B83*10000/B62</f>
        <v>5.81666146762428</v>
      </c>
      <c r="C123">
        <f>C83*10000/C62</f>
        <v>1.0579378294639188</v>
      </c>
      <c r="D123">
        <f>D83*10000/D62</f>
        <v>-2.063308193087063</v>
      </c>
      <c r="E123">
        <f>E83*10000/E62</f>
        <v>0.3941869714390117</v>
      </c>
      <c r="F123">
        <f>F83*10000/F62</f>
        <v>6.546208663931811</v>
      </c>
      <c r="G123">
        <f>AVERAGE(C123:E123)</f>
        <v>-0.2037277973947108</v>
      </c>
      <c r="H123">
        <f>STDEV(C123:E123)</f>
        <v>1.6442842626549383</v>
      </c>
      <c r="I123">
        <f>(B123*B4+C123*C4+D123*D4+E123*E4+F123*F4)/SUM(B4:F4)</f>
        <v>1.5691608523828604</v>
      </c>
    </row>
    <row r="124" spans="1:9" ht="12.75">
      <c r="A124" t="s">
        <v>83</v>
      </c>
      <c r="B124">
        <f>B84*10000/B62</f>
        <v>-1.2559748962128623</v>
      </c>
      <c r="C124">
        <f>C84*10000/C62</f>
        <v>-2.405967475916748</v>
      </c>
      <c r="D124">
        <f>D84*10000/D62</f>
        <v>1.802363176106141</v>
      </c>
      <c r="E124">
        <f>E84*10000/E62</f>
        <v>-1.6340338142104172</v>
      </c>
      <c r="F124">
        <f>F84*10000/F62</f>
        <v>-1.7520767025175692</v>
      </c>
      <c r="G124">
        <f>AVERAGE(C124:E124)</f>
        <v>-0.7458793713403414</v>
      </c>
      <c r="H124">
        <f>STDEV(C124:E124)</f>
        <v>2.2403404774679316</v>
      </c>
      <c r="I124">
        <f>(B124*B4+C124*C4+D124*D4+E124*E4+F124*F4)/SUM(B4:F4)</f>
        <v>-0.9545230411930707</v>
      </c>
    </row>
    <row r="125" spans="1:9" ht="12.75">
      <c r="A125" t="s">
        <v>84</v>
      </c>
      <c r="B125">
        <f>B85*10000/B62</f>
        <v>1.9836930311318666</v>
      </c>
      <c r="C125">
        <f>C85*10000/C62</f>
        <v>-0.8279403060379531</v>
      </c>
      <c r="D125">
        <f>D85*10000/D62</f>
        <v>-1.1116492581616462</v>
      </c>
      <c r="E125">
        <f>E85*10000/E62</f>
        <v>-0.6408365973217152</v>
      </c>
      <c r="F125">
        <f>F85*10000/F62</f>
        <v>-0.6108879976731717</v>
      </c>
      <c r="G125">
        <f>AVERAGE(C125:E125)</f>
        <v>-0.8601420538404382</v>
      </c>
      <c r="H125">
        <f>STDEV(C125:E125)</f>
        <v>0.2370524305358311</v>
      </c>
      <c r="I125">
        <f>(B125*B4+C125*C4+D125*D4+E125*E4+F125*F4)/SUM(B4:F4)</f>
        <v>-0.41452355455259476</v>
      </c>
    </row>
    <row r="126" spans="1:9" ht="12.75">
      <c r="A126" t="s">
        <v>85</v>
      </c>
      <c r="B126">
        <f>B86*10000/B62</f>
        <v>1.1560314184529816</v>
      </c>
      <c r="C126">
        <f>C86*10000/C62</f>
        <v>0.8199341186694555</v>
      </c>
      <c r="D126">
        <f>D86*10000/D62</f>
        <v>0.5487604973028645</v>
      </c>
      <c r="E126">
        <f>E86*10000/E62</f>
        <v>-0.16186300288241326</v>
      </c>
      <c r="F126">
        <f>F86*10000/F62</f>
        <v>1.1751429231091541</v>
      </c>
      <c r="G126">
        <f>AVERAGE(C126:E126)</f>
        <v>0.4022772043633022</v>
      </c>
      <c r="H126">
        <f>STDEV(C126:E126)</f>
        <v>0.5070250618112452</v>
      </c>
      <c r="I126">
        <f>(B126*B4+C126*C4+D126*D4+E126*E4+F126*F4)/SUM(B4:F4)</f>
        <v>0.6145620998801058</v>
      </c>
    </row>
    <row r="127" spans="1:9" ht="12.75">
      <c r="A127" t="s">
        <v>86</v>
      </c>
      <c r="B127">
        <f>B87*10000/B62</f>
        <v>-0.19172345660258197</v>
      </c>
      <c r="C127">
        <f>C87*10000/C62</f>
        <v>0.3712926539154212</v>
      </c>
      <c r="D127">
        <f>D87*10000/D62</f>
        <v>-0.044622928258521335</v>
      </c>
      <c r="E127">
        <f>E87*10000/E62</f>
        <v>0.25833177853403305</v>
      </c>
      <c r="F127">
        <f>F87*10000/F62</f>
        <v>0.08557326638214749</v>
      </c>
      <c r="G127">
        <f>AVERAGE(C127:E127)</f>
        <v>0.19500050139697764</v>
      </c>
      <c r="H127">
        <f>STDEV(C127:E127)</f>
        <v>0.21506878172256957</v>
      </c>
      <c r="I127">
        <f>(B127*B4+C127*C4+D127*D4+E127*E4+F127*F4)/SUM(B4:F4)</f>
        <v>0.12440073818968661</v>
      </c>
    </row>
    <row r="128" spans="1:9" ht="12.75">
      <c r="A128" t="s">
        <v>87</v>
      </c>
      <c r="B128">
        <f>B88*10000/B62</f>
        <v>-0.33861070752749045</v>
      </c>
      <c r="C128">
        <f>C88*10000/C62</f>
        <v>-0.28832347822126475</v>
      </c>
      <c r="D128">
        <f>D88*10000/D62</f>
        <v>0.3703212740936639</v>
      </c>
      <c r="E128">
        <f>E88*10000/E62</f>
        <v>-0.1803958235405431</v>
      </c>
      <c r="F128">
        <f>F88*10000/F62</f>
        <v>-0.23213523214913376</v>
      </c>
      <c r="G128">
        <f>AVERAGE(C128:E128)</f>
        <v>-0.03279934255604799</v>
      </c>
      <c r="H128">
        <f>STDEV(C128:E128)</f>
        <v>0.3532587838076404</v>
      </c>
      <c r="I128">
        <f>(B128*B4+C128*C4+D128*D4+E128*E4+F128*F4)/SUM(B4:F4)</f>
        <v>-0.10379875515656212</v>
      </c>
    </row>
    <row r="129" spans="1:9" ht="12.75">
      <c r="A129" t="s">
        <v>88</v>
      </c>
      <c r="B129">
        <f>B89*10000/B62</f>
        <v>0.0636901415990288</v>
      </c>
      <c r="C129">
        <f>C89*10000/C62</f>
        <v>-0.07552835592140042</v>
      </c>
      <c r="D129">
        <f>D89*10000/D62</f>
        <v>-0.10007968257113721</v>
      </c>
      <c r="E129">
        <f>E89*10000/E62</f>
        <v>-0.031021953810138024</v>
      </c>
      <c r="F129">
        <f>F89*10000/F62</f>
        <v>0.001812751864265421</v>
      </c>
      <c r="G129">
        <f>AVERAGE(C129:E129)</f>
        <v>-0.0688766641008919</v>
      </c>
      <c r="H129">
        <f>STDEV(C129:E129)</f>
        <v>0.03500608844848563</v>
      </c>
      <c r="I129">
        <f>(B129*B4+C129*C4+D129*D4+E129*E4+F129*F4)/SUM(B4:F4)</f>
        <v>-0.04022895443830427</v>
      </c>
    </row>
    <row r="130" spans="1:9" ht="12.75">
      <c r="A130" t="s">
        <v>89</v>
      </c>
      <c r="B130">
        <f>B90*10000/B62</f>
        <v>0.08990920623366391</v>
      </c>
      <c r="C130">
        <f>C90*10000/C62</f>
        <v>0.06652288238414034</v>
      </c>
      <c r="D130">
        <f>D90*10000/D62</f>
        <v>0.07596262692330422</v>
      </c>
      <c r="E130">
        <f>E90*10000/E62</f>
        <v>-0.030222687108399912</v>
      </c>
      <c r="F130">
        <f>F90*10000/F62</f>
        <v>0.21140199661950282</v>
      </c>
      <c r="G130">
        <f>AVERAGE(C130:E130)</f>
        <v>0.03742094073301488</v>
      </c>
      <c r="H130">
        <f>STDEV(C130:E130)</f>
        <v>0.05877093231268361</v>
      </c>
      <c r="I130">
        <f>(B130*B4+C130*C4+D130*D4+E130*E4+F130*F4)/SUM(B4:F4)</f>
        <v>0.06821104854833314</v>
      </c>
    </row>
    <row r="131" spans="1:9" ht="12.75">
      <c r="A131" t="s">
        <v>90</v>
      </c>
      <c r="B131">
        <f>B91*10000/B62</f>
        <v>0.0006024323285188091</v>
      </c>
      <c r="C131">
        <f>C91*10000/C62</f>
        <v>0.030543351087061767</v>
      </c>
      <c r="D131">
        <f>D91*10000/D62</f>
        <v>0.0197663225300804</v>
      </c>
      <c r="E131">
        <f>E91*10000/E62</f>
        <v>0.007333356175038674</v>
      </c>
      <c r="F131">
        <f>F91*10000/F62</f>
        <v>0.0020498600160067625</v>
      </c>
      <c r="G131">
        <f>AVERAGE(C131:E131)</f>
        <v>0.019214343264060282</v>
      </c>
      <c r="H131">
        <f>STDEV(C131:E131)</f>
        <v>0.011614838646602952</v>
      </c>
      <c r="I131">
        <f>(B131*B4+C131*C4+D131*D4+E131*E4+F131*F4)/SUM(B4:F4)</f>
        <v>0.014228900166864273</v>
      </c>
    </row>
    <row r="132" spans="1:9" ht="12.75">
      <c r="A132" t="s">
        <v>91</v>
      </c>
      <c r="B132">
        <f>B92*10000/B62</f>
        <v>-0.024146068554018883</v>
      </c>
      <c r="C132">
        <f>C92*10000/C62</f>
        <v>-0.028181996177655346</v>
      </c>
      <c r="D132">
        <f>D92*10000/D62</f>
        <v>0.05616239331489917</v>
      </c>
      <c r="E132">
        <f>E92*10000/E62</f>
        <v>0.004437736078101699</v>
      </c>
      <c r="F132">
        <f>F92*10000/F62</f>
        <v>-0.01504424119501332</v>
      </c>
      <c r="G132">
        <f>AVERAGE(C132:E132)</f>
        <v>0.010806044405115173</v>
      </c>
      <c r="H132">
        <f>STDEV(C132:E132)</f>
        <v>0.0425312887522688</v>
      </c>
      <c r="I132">
        <f>(B132*B4+C132*C4+D132*D4+E132*E4+F132*F4)/SUM(B4:F4)</f>
        <v>0.0022820295759436874</v>
      </c>
    </row>
    <row r="133" spans="1:9" ht="12.75">
      <c r="A133" t="s">
        <v>92</v>
      </c>
      <c r="B133">
        <f>B93*10000/B62</f>
        <v>0.08041624651121748</v>
      </c>
      <c r="C133">
        <f>C93*10000/C62</f>
        <v>0.07318395501905213</v>
      </c>
      <c r="D133">
        <f>D93*10000/D62</f>
        <v>0.07649953316843722</v>
      </c>
      <c r="E133">
        <f>E93*10000/E62</f>
        <v>0.07353790069490475</v>
      </c>
      <c r="F133">
        <f>F93*10000/F62</f>
        <v>0.054176179848365535</v>
      </c>
      <c r="G133">
        <f>AVERAGE(C133:E133)</f>
        <v>0.0744071296274647</v>
      </c>
      <c r="H133">
        <f>STDEV(C133:E133)</f>
        <v>0.0018206959710702578</v>
      </c>
      <c r="I133">
        <f>(B133*B4+C133*C4+D133*D4+E133*E4+F133*F4)/SUM(B4:F4)</f>
        <v>0.07258196811961837</v>
      </c>
    </row>
    <row r="134" spans="1:9" ht="12.75">
      <c r="A134" t="s">
        <v>93</v>
      </c>
      <c r="B134">
        <f>B94*10000/B62</f>
        <v>-0.02398757025724621</v>
      </c>
      <c r="C134">
        <f>C94*10000/C62</f>
        <v>-0.009699098893763866</v>
      </c>
      <c r="D134">
        <f>D94*10000/D62</f>
        <v>-0.005324855762175446</v>
      </c>
      <c r="E134">
        <f>E94*10000/E62</f>
        <v>0.005580407134764916</v>
      </c>
      <c r="F134">
        <f>F94*10000/F62</f>
        <v>-0.018633847509969447</v>
      </c>
      <c r="G134">
        <f>AVERAGE(C134:E134)</f>
        <v>-0.0031478491737247983</v>
      </c>
      <c r="H134">
        <f>STDEV(C134:E134)</f>
        <v>0.007868948111633472</v>
      </c>
      <c r="I134">
        <f>(B134*B4+C134*C4+D134*D4+E134*E4+F134*F4)/SUM(B4:F4)</f>
        <v>-0.008233263614731047</v>
      </c>
    </row>
    <row r="135" spans="1:9" ht="12.75">
      <c r="A135" t="s">
        <v>94</v>
      </c>
      <c r="B135">
        <f>B95*10000/B62</f>
        <v>-0.0005348331608997039</v>
      </c>
      <c r="C135">
        <f>C95*10000/C62</f>
        <v>-0.0072726087624178076</v>
      </c>
      <c r="D135">
        <f>D95*10000/D62</f>
        <v>-0.00830364183719346</v>
      </c>
      <c r="E135">
        <f>E95*10000/E62</f>
        <v>-0.005658852600289589</v>
      </c>
      <c r="F135">
        <f>F95*10000/F62</f>
        <v>-0.002142185521483056</v>
      </c>
      <c r="G135">
        <f>AVERAGE(C135:E135)</f>
        <v>-0.0070783677333002845</v>
      </c>
      <c r="H135">
        <f>STDEV(C135:E135)</f>
        <v>0.001333050902987248</v>
      </c>
      <c r="I135">
        <f>(B135*B4+C135*C4+D135*D4+E135*E4+F135*F4)/SUM(B4:F4)</f>
        <v>-0.005471540717171473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2004-06-02T11:32:44Z</cp:lastPrinted>
  <dcterms:created xsi:type="dcterms:W3CDTF">2004-06-02T11:32:44Z</dcterms:created>
  <dcterms:modified xsi:type="dcterms:W3CDTF">2004-08-05T09:18:02Z</dcterms:modified>
  <cp:category/>
  <cp:version/>
  <cp:contentType/>
  <cp:contentStatus/>
</cp:coreProperties>
</file>