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<sst xmlns="http://schemas.openxmlformats.org/spreadsheetml/2006/main" count="202" uniqueCount="97">
  <si>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10/03/2004       08:52:43</t>
  </si>
  <si>
    <t>SIEGMUND</t>
  </si>
  <si>
    <t>HCMQAP203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</si>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</sst>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3" fillId="0" borderId="1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34194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-0.002254</v>
      </c>
      <c r="C4" s="13">
        <v>-0.003758</v>
      </c>
      <c r="D4" s="13">
        <v>-0.003757</v>
      </c>
      <c r="E4" s="13">
        <v>-0.003758</v>
      </c>
      <c r="F4" s="24">
        <v>-0.002085</v>
      </c>
      <c r="G4" s="34">
        <v>-0.011706</v>
      </c>
    </row>
    <row r="5" spans="1:7" ht="12.75" thickBot="1">
      <c r="A5" s="44" t="s">
        <v>13</v>
      </c>
      <c r="B5" s="45">
        <v>14.219222</v>
      </c>
      <c r="C5" s="46">
        <v>7.476818</v>
      </c>
      <c r="D5" s="46">
        <v>-0.358469</v>
      </c>
      <c r="E5" s="46">
        <v>-7.646294</v>
      </c>
      <c r="F5" s="47">
        <v>-14.35026</v>
      </c>
      <c r="G5" s="48">
        <v>7.151694</v>
      </c>
    </row>
    <row r="6" spans="1:7" ht="12.75" thickTop="1">
      <c r="A6" s="6" t="s">
        <v>14</v>
      </c>
      <c r="B6" s="39">
        <v>-21.34849</v>
      </c>
      <c r="C6" s="40">
        <v>-17.68385</v>
      </c>
      <c r="D6" s="40">
        <v>120.232</v>
      </c>
      <c r="E6" s="40">
        <v>-34.43012</v>
      </c>
      <c r="F6" s="41">
        <v>-99.73578</v>
      </c>
      <c r="G6" s="42">
        <v>-0.004233432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-0.6283668</v>
      </c>
      <c r="C8" s="14">
        <v>0.4168858</v>
      </c>
      <c r="D8" s="14">
        <v>1.099759</v>
      </c>
      <c r="E8" s="14">
        <v>0.7848382</v>
      </c>
      <c r="F8" s="25">
        <v>-0.6808372</v>
      </c>
      <c r="G8" s="35">
        <v>0.3724101</v>
      </c>
    </row>
    <row r="9" spans="1:7" ht="12">
      <c r="A9" s="20" t="s">
        <v>17</v>
      </c>
      <c r="B9" s="29">
        <v>0.114406</v>
      </c>
      <c r="C9" s="14">
        <v>-0.8493451</v>
      </c>
      <c r="D9" s="14">
        <v>-0.4402503</v>
      </c>
      <c r="E9" s="14">
        <v>-0.7426437</v>
      </c>
      <c r="F9" s="25">
        <v>-1.387489</v>
      </c>
      <c r="G9" s="35">
        <v>-0.6578886</v>
      </c>
    </row>
    <row r="10" spans="1:7" ht="12">
      <c r="A10" s="20" t="s">
        <v>18</v>
      </c>
      <c r="B10" s="29">
        <v>0.4491077</v>
      </c>
      <c r="C10" s="14">
        <v>-0.1717049</v>
      </c>
      <c r="D10" s="14">
        <v>0.1216607</v>
      </c>
      <c r="E10" s="14">
        <v>-0.2925009</v>
      </c>
      <c r="F10" s="25">
        <v>-1.526338</v>
      </c>
      <c r="G10" s="35">
        <v>-0.2214364</v>
      </c>
    </row>
    <row r="11" spans="1:7" ht="12">
      <c r="A11" s="21" t="s">
        <v>19</v>
      </c>
      <c r="B11" s="31">
        <v>5.224566</v>
      </c>
      <c r="C11" s="16">
        <v>5.314044</v>
      </c>
      <c r="D11" s="16">
        <v>4.913684</v>
      </c>
      <c r="E11" s="16">
        <v>4.895988</v>
      </c>
      <c r="F11" s="27">
        <v>16.21007</v>
      </c>
      <c r="G11" s="49">
        <v>6.559023</v>
      </c>
    </row>
    <row r="12" spans="1:7" ht="12">
      <c r="A12" s="20" t="s">
        <v>20</v>
      </c>
      <c r="B12" s="29">
        <v>-0.2867632</v>
      </c>
      <c r="C12" s="14">
        <v>-0.1890437</v>
      </c>
      <c r="D12" s="14">
        <v>0.05731096</v>
      </c>
      <c r="E12" s="14">
        <v>-0.03023601</v>
      </c>
      <c r="F12" s="25">
        <v>-0.4073818</v>
      </c>
      <c r="G12" s="35">
        <v>-0.1347778</v>
      </c>
    </row>
    <row r="13" spans="1:7" ht="12">
      <c r="A13" s="20" t="s">
        <v>21</v>
      </c>
      <c r="B13" s="29">
        <v>0.1333822</v>
      </c>
      <c r="C13" s="14">
        <v>-0.02870553</v>
      </c>
      <c r="D13" s="14">
        <v>-0.0585994</v>
      </c>
      <c r="E13" s="14">
        <v>-0.1056708</v>
      </c>
      <c r="F13" s="25">
        <v>-0.06040151</v>
      </c>
      <c r="G13" s="35">
        <v>-0.03524639</v>
      </c>
    </row>
    <row r="14" spans="1:7" ht="12">
      <c r="A14" s="20" t="s">
        <v>22</v>
      </c>
      <c r="B14" s="29">
        <v>0.01174329</v>
      </c>
      <c r="C14" s="14">
        <v>0.02550773</v>
      </c>
      <c r="D14" s="14">
        <v>-0.01370143</v>
      </c>
      <c r="E14" s="14">
        <v>0.05340141</v>
      </c>
      <c r="F14" s="25">
        <v>0.1543256</v>
      </c>
      <c r="G14" s="35">
        <v>0.03799887</v>
      </c>
    </row>
    <row r="15" spans="1:7" ht="12">
      <c r="A15" s="21" t="s">
        <v>23</v>
      </c>
      <c r="B15" s="31">
        <v>-0.3283807</v>
      </c>
      <c r="C15" s="16">
        <v>-0.04430636</v>
      </c>
      <c r="D15" s="16">
        <v>0.01320096</v>
      </c>
      <c r="E15" s="16">
        <v>-0.01241259</v>
      </c>
      <c r="F15" s="27">
        <v>-0.2299044</v>
      </c>
      <c r="G15" s="37">
        <v>-0.08856459</v>
      </c>
    </row>
    <row r="16" spans="1:7" ht="12">
      <c r="A16" s="20" t="s">
        <v>24</v>
      </c>
      <c r="B16" s="29">
        <v>0.009283758</v>
      </c>
      <c r="C16" s="14">
        <v>-0.006808179</v>
      </c>
      <c r="D16" s="14">
        <v>-0.01742074</v>
      </c>
      <c r="E16" s="14">
        <v>-0.02984253</v>
      </c>
      <c r="F16" s="25">
        <v>-0.03179606</v>
      </c>
      <c r="G16" s="35">
        <v>-0.01592235</v>
      </c>
    </row>
    <row r="17" spans="1:7" ht="12">
      <c r="A17" s="20" t="s">
        <v>25</v>
      </c>
      <c r="B17" s="29">
        <v>-0.02009313</v>
      </c>
      <c r="C17" s="14">
        <v>-0.02390638</v>
      </c>
      <c r="D17" s="14">
        <v>-0.03459458</v>
      </c>
      <c r="E17" s="14">
        <v>-0.004210716</v>
      </c>
      <c r="F17" s="25">
        <v>-0.01757744</v>
      </c>
      <c r="G17" s="35">
        <v>-0.02033873</v>
      </c>
    </row>
    <row r="18" spans="1:7" ht="12">
      <c r="A18" s="20" t="s">
        <v>26</v>
      </c>
      <c r="B18" s="29">
        <v>-0.01203605</v>
      </c>
      <c r="C18" s="14">
        <v>0.01088622</v>
      </c>
      <c r="D18" s="14">
        <v>-0.01748064</v>
      </c>
      <c r="E18" s="14">
        <v>0.02998918</v>
      </c>
      <c r="F18" s="25">
        <v>0.02501155</v>
      </c>
      <c r="G18" s="35">
        <v>0.00724176</v>
      </c>
    </row>
    <row r="19" spans="1:7" ht="12">
      <c r="A19" s="21" t="s">
        <v>27</v>
      </c>
      <c r="B19" s="31">
        <v>-0.187641</v>
      </c>
      <c r="C19" s="16">
        <v>-0.1738269</v>
      </c>
      <c r="D19" s="16">
        <v>-0.1819724</v>
      </c>
      <c r="E19" s="16">
        <v>-0.1844231</v>
      </c>
      <c r="F19" s="27">
        <v>-0.1389468</v>
      </c>
      <c r="G19" s="37">
        <v>-0.1756748</v>
      </c>
    </row>
    <row r="20" spans="1:7" ht="12.75" thickBot="1">
      <c r="A20" s="44" t="s">
        <v>28</v>
      </c>
      <c r="B20" s="45">
        <v>0.0001749907</v>
      </c>
      <c r="C20" s="46">
        <v>0.001908564</v>
      </c>
      <c r="D20" s="46">
        <v>0.002633387</v>
      </c>
      <c r="E20" s="46">
        <v>-0.001461997</v>
      </c>
      <c r="F20" s="47">
        <v>0.0006520226</v>
      </c>
      <c r="G20" s="48">
        <v>0.0008538298</v>
      </c>
    </row>
    <row r="21" spans="1:7" ht="12.75" thickTop="1">
      <c r="A21" s="6" t="s">
        <v>29</v>
      </c>
      <c r="B21" s="39">
        <v>-200.8176</v>
      </c>
      <c r="C21" s="40">
        <v>124.2783</v>
      </c>
      <c r="D21" s="40">
        <v>49.28925</v>
      </c>
      <c r="E21" s="40">
        <v>23.08512</v>
      </c>
      <c r="F21" s="41">
        <v>-137.3962</v>
      </c>
      <c r="G21" s="43">
        <v>0.004507563</v>
      </c>
    </row>
    <row r="22" spans="1:7" ht="12">
      <c r="A22" s="20" t="s">
        <v>30</v>
      </c>
      <c r="B22" s="29">
        <v>284.4611</v>
      </c>
      <c r="C22" s="14">
        <v>149.5475</v>
      </c>
      <c r="D22" s="14">
        <v>-7.169382</v>
      </c>
      <c r="E22" s="14">
        <v>-152.9378</v>
      </c>
      <c r="F22" s="25">
        <v>-287.084</v>
      </c>
      <c r="G22" s="36">
        <v>0</v>
      </c>
    </row>
    <row r="23" spans="1:7" ht="12">
      <c r="A23" s="20" t="s">
        <v>31</v>
      </c>
      <c r="B23" s="29">
        <v>0.8423099</v>
      </c>
      <c r="C23" s="14">
        <v>-0.1516211</v>
      </c>
      <c r="D23" s="14">
        <v>0.8056411</v>
      </c>
      <c r="E23" s="14">
        <v>1.060925</v>
      </c>
      <c r="F23" s="25">
        <v>5.64467</v>
      </c>
      <c r="G23" s="35">
        <v>1.288061</v>
      </c>
    </row>
    <row r="24" spans="1:7" ht="12">
      <c r="A24" s="20" t="s">
        <v>32</v>
      </c>
      <c r="B24" s="29">
        <v>1.968621</v>
      </c>
      <c r="C24" s="14">
        <v>1.790648</v>
      </c>
      <c r="D24" s="14">
        <v>0.2772875</v>
      </c>
      <c r="E24" s="14">
        <v>0.3525237</v>
      </c>
      <c r="F24" s="25">
        <v>2.837053</v>
      </c>
      <c r="G24" s="35">
        <v>1.245643</v>
      </c>
    </row>
    <row r="25" spans="1:7" ht="12">
      <c r="A25" s="20" t="s">
        <v>33</v>
      </c>
      <c r="B25" s="29">
        <v>-0.4588456</v>
      </c>
      <c r="C25" s="14">
        <v>0.36067</v>
      </c>
      <c r="D25" s="14">
        <v>0.4598123</v>
      </c>
      <c r="E25" s="14">
        <v>0.4683582</v>
      </c>
      <c r="F25" s="25">
        <v>-2.189367</v>
      </c>
      <c r="G25" s="35">
        <v>-0.04831467</v>
      </c>
    </row>
    <row r="26" spans="1:7" ht="12">
      <c r="A26" s="21" t="s">
        <v>34</v>
      </c>
      <c r="B26" s="31">
        <v>1.403292</v>
      </c>
      <c r="C26" s="16">
        <v>0.560861</v>
      </c>
      <c r="D26" s="16">
        <v>-0.1433573</v>
      </c>
      <c r="E26" s="16">
        <v>0.1906505</v>
      </c>
      <c r="F26" s="27">
        <v>1.03892</v>
      </c>
      <c r="G26" s="37">
        <v>0.4873079</v>
      </c>
    </row>
    <row r="27" spans="1:7" ht="12">
      <c r="A27" s="20" t="s">
        <v>35</v>
      </c>
      <c r="B27" s="29">
        <v>0.08669735</v>
      </c>
      <c r="C27" s="14">
        <v>-0.3259273</v>
      </c>
      <c r="D27" s="14">
        <v>-0.08375043</v>
      </c>
      <c r="E27" s="14">
        <v>0.07941448</v>
      </c>
      <c r="F27" s="25">
        <v>0.5558646</v>
      </c>
      <c r="G27" s="35">
        <v>0.007244258</v>
      </c>
    </row>
    <row r="28" spans="1:7" ht="12">
      <c r="A28" s="20" t="s">
        <v>36</v>
      </c>
      <c r="B28" s="29">
        <v>0.4056765</v>
      </c>
      <c r="C28" s="14">
        <v>0.3212334</v>
      </c>
      <c r="D28" s="14">
        <v>0.04220848</v>
      </c>
      <c r="E28" s="14">
        <v>0.1679815</v>
      </c>
      <c r="F28" s="25">
        <v>0.2907614</v>
      </c>
      <c r="G28" s="35">
        <v>0.2253063</v>
      </c>
    </row>
    <row r="29" spans="1:7" ht="12">
      <c r="A29" s="20" t="s">
        <v>37</v>
      </c>
      <c r="B29" s="29">
        <v>0.09631577</v>
      </c>
      <c r="C29" s="14">
        <v>0.03759305</v>
      </c>
      <c r="D29" s="14">
        <v>0.06612045</v>
      </c>
      <c r="E29" s="14">
        <v>-0.0663674</v>
      </c>
      <c r="F29" s="25">
        <v>-0.1014444</v>
      </c>
      <c r="G29" s="35">
        <v>0.009342826</v>
      </c>
    </row>
    <row r="30" spans="1:7" ht="12">
      <c r="A30" s="21" t="s">
        <v>38</v>
      </c>
      <c r="B30" s="31">
        <v>0.03078451</v>
      </c>
      <c r="C30" s="16">
        <v>0.1177</v>
      </c>
      <c r="D30" s="16">
        <v>0.02358675</v>
      </c>
      <c r="E30" s="16">
        <v>0.03892032</v>
      </c>
      <c r="F30" s="27">
        <v>0.3584295</v>
      </c>
      <c r="G30" s="37">
        <v>0.09568914</v>
      </c>
    </row>
    <row r="31" spans="1:7" ht="12">
      <c r="A31" s="20" t="s">
        <v>39</v>
      </c>
      <c r="B31" s="29">
        <v>0.009815165</v>
      </c>
      <c r="C31" s="14">
        <v>-0.02571599</v>
      </c>
      <c r="D31" s="14">
        <v>-0.01094971</v>
      </c>
      <c r="E31" s="14">
        <v>-0.03023526</v>
      </c>
      <c r="F31" s="25">
        <v>0.01038944</v>
      </c>
      <c r="G31" s="35">
        <v>-0.01329843</v>
      </c>
    </row>
    <row r="32" spans="1:7" ht="12">
      <c r="A32" s="20" t="s">
        <v>40</v>
      </c>
      <c r="B32" s="29">
        <v>0.02978672</v>
      </c>
      <c r="C32" s="14">
        <v>0.05310328</v>
      </c>
      <c r="D32" s="14">
        <v>0.01540939</v>
      </c>
      <c r="E32" s="14">
        <v>0.0244283</v>
      </c>
      <c r="F32" s="25">
        <v>0.04444787</v>
      </c>
      <c r="G32" s="35">
        <v>0.03260899</v>
      </c>
    </row>
    <row r="33" spans="1:7" ht="12">
      <c r="A33" s="20" t="s">
        <v>41</v>
      </c>
      <c r="B33" s="29">
        <v>0.1347567</v>
      </c>
      <c r="C33" s="14">
        <v>0.02640222</v>
      </c>
      <c r="D33" s="14">
        <v>0.05205311</v>
      </c>
      <c r="E33" s="14">
        <v>0.05927579</v>
      </c>
      <c r="F33" s="25">
        <v>0.06881305</v>
      </c>
      <c r="G33" s="50">
        <v>0.06179183</v>
      </c>
    </row>
    <row r="34" spans="1:7" ht="12">
      <c r="A34" s="21" t="s">
        <v>42</v>
      </c>
      <c r="B34" s="31">
        <v>-0.03207333</v>
      </c>
      <c r="C34" s="16">
        <v>-0.01054161</v>
      </c>
      <c r="D34" s="16">
        <v>0.003797818</v>
      </c>
      <c r="E34" s="16">
        <v>0.02720558</v>
      </c>
      <c r="F34" s="27">
        <v>0.004204936</v>
      </c>
      <c r="G34" s="37">
        <v>0.0008802255</v>
      </c>
    </row>
    <row r="35" spans="1:7" ht="12.75" thickBot="1">
      <c r="A35" s="22" t="s">
        <v>43</v>
      </c>
      <c r="B35" s="32">
        <v>0.002197833</v>
      </c>
      <c r="C35" s="17">
        <v>0.003956261</v>
      </c>
      <c r="D35" s="17">
        <v>0.002757599</v>
      </c>
      <c r="E35" s="17">
        <v>-0.005034935</v>
      </c>
      <c r="F35" s="28">
        <v>0.003534859</v>
      </c>
      <c r="G35" s="38">
        <v>0.001193205</v>
      </c>
    </row>
    <row r="36" spans="1:7" ht="12">
      <c r="A36" s="4" t="s">
        <v>44</v>
      </c>
      <c r="B36" s="3">
        <v>19.54041</v>
      </c>
      <c r="C36" s="3">
        <v>19.55872</v>
      </c>
      <c r="D36" s="3">
        <v>19.57703</v>
      </c>
      <c r="E36" s="3">
        <v>19.59229</v>
      </c>
      <c r="F36" s="3">
        <v>19.61365</v>
      </c>
      <c r="G36" s="3"/>
    </row>
    <row r="37" spans="1:6" ht="12">
      <c r="A37" s="4" t="s">
        <v>45</v>
      </c>
      <c r="B37" s="2">
        <v>0.02085368</v>
      </c>
      <c r="C37" s="2">
        <v>0.06713867</v>
      </c>
      <c r="D37" s="2">
        <v>0.1103719</v>
      </c>
      <c r="E37" s="2">
        <v>0.1363119</v>
      </c>
      <c r="F37" s="2">
        <v>0.151062</v>
      </c>
    </row>
    <row r="38" spans="1:7" ht="12">
      <c r="A38" s="4" t="s">
        <v>52</v>
      </c>
      <c r="B38" s="2">
        <v>4.596645E-05</v>
      </c>
      <c r="C38" s="2">
        <v>2.6897E-05</v>
      </c>
      <c r="D38" s="2">
        <v>-0.0002043342</v>
      </c>
      <c r="E38" s="2">
        <v>5.911758E-05</v>
      </c>
      <c r="F38" s="2">
        <v>0.0001627112</v>
      </c>
      <c r="G38" s="2">
        <v>1.510214E-05</v>
      </c>
    </row>
    <row r="39" spans="1:7" ht="12.75" thickBot="1">
      <c r="A39" s="4" t="s">
        <v>53</v>
      </c>
      <c r="B39" s="2">
        <v>0.0003400824</v>
      </c>
      <c r="C39" s="2">
        <v>-0.0002116753</v>
      </c>
      <c r="D39" s="2">
        <v>-8.393822E-05</v>
      </c>
      <c r="E39" s="2">
        <v>-3.834058E-05</v>
      </c>
      <c r="F39" s="2">
        <v>0.0002382447</v>
      </c>
      <c r="G39" s="2">
        <v>0.0007778912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3.115664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0.003758</v>
      </c>
      <c r="D4">
        <v>0.003757</v>
      </c>
      <c r="E4">
        <v>0.003758</v>
      </c>
      <c r="F4">
        <v>0.002085</v>
      </c>
      <c r="G4">
        <v>0.011706</v>
      </c>
    </row>
    <row r="5" spans="1:7" ht="12.75">
      <c r="A5" t="s">
        <v>13</v>
      </c>
      <c r="B5">
        <v>14.219222</v>
      </c>
      <c r="C5">
        <v>7.476818</v>
      </c>
      <c r="D5">
        <v>-0.358469</v>
      </c>
      <c r="E5">
        <v>-7.646294</v>
      </c>
      <c r="F5">
        <v>-14.35026</v>
      </c>
      <c r="G5">
        <v>7.151694</v>
      </c>
    </row>
    <row r="6" spans="1:7" ht="12.75">
      <c r="A6" t="s">
        <v>14</v>
      </c>
      <c r="B6" s="51">
        <v>-21.34849</v>
      </c>
      <c r="C6" s="51">
        <v>-17.68385</v>
      </c>
      <c r="D6" s="51">
        <v>120.232</v>
      </c>
      <c r="E6" s="51">
        <v>-34.43012</v>
      </c>
      <c r="F6" s="51">
        <v>-99.73578</v>
      </c>
      <c r="G6" s="51">
        <v>-0.004233432</v>
      </c>
    </row>
    <row r="7" spans="1:7" ht="12.75">
      <c r="A7" t="s">
        <v>15</v>
      </c>
      <c r="B7" s="51">
        <v>10000</v>
      </c>
      <c r="C7" s="51">
        <v>10000</v>
      </c>
      <c r="D7" s="51">
        <v>10000</v>
      </c>
      <c r="E7" s="51">
        <v>10000</v>
      </c>
      <c r="F7" s="51">
        <v>10000</v>
      </c>
      <c r="G7" s="51">
        <v>10000</v>
      </c>
    </row>
    <row r="8" spans="1:7" ht="12.75">
      <c r="A8" t="s">
        <v>16</v>
      </c>
      <c r="B8" s="51">
        <v>-0.6283668</v>
      </c>
      <c r="C8" s="51">
        <v>0.4168858</v>
      </c>
      <c r="D8" s="51">
        <v>1.099759</v>
      </c>
      <c r="E8" s="51">
        <v>0.7848382</v>
      </c>
      <c r="F8" s="51">
        <v>-0.6808372</v>
      </c>
      <c r="G8" s="51">
        <v>0.3724101</v>
      </c>
    </row>
    <row r="9" spans="1:7" ht="12.75">
      <c r="A9" t="s">
        <v>17</v>
      </c>
      <c r="B9" s="51">
        <v>0.114406</v>
      </c>
      <c r="C9" s="51">
        <v>-0.8493451</v>
      </c>
      <c r="D9" s="51">
        <v>-0.4402503</v>
      </c>
      <c r="E9" s="51">
        <v>-0.7426437</v>
      </c>
      <c r="F9" s="51">
        <v>-1.387489</v>
      </c>
      <c r="G9" s="51">
        <v>-0.6578886</v>
      </c>
    </row>
    <row r="10" spans="1:7" ht="12.75">
      <c r="A10" t="s">
        <v>18</v>
      </c>
      <c r="B10" s="51">
        <v>0.4491077</v>
      </c>
      <c r="C10" s="51">
        <v>-0.1717049</v>
      </c>
      <c r="D10" s="51">
        <v>0.1216607</v>
      </c>
      <c r="E10" s="51">
        <v>-0.2925009</v>
      </c>
      <c r="F10" s="51">
        <v>-1.526338</v>
      </c>
      <c r="G10" s="51">
        <v>-0.2214364</v>
      </c>
    </row>
    <row r="11" spans="1:7" ht="12.75">
      <c r="A11" t="s">
        <v>19</v>
      </c>
      <c r="B11" s="51">
        <v>5.224566</v>
      </c>
      <c r="C11" s="51">
        <v>5.314044</v>
      </c>
      <c r="D11" s="51">
        <v>4.913684</v>
      </c>
      <c r="E11" s="51">
        <v>4.895988</v>
      </c>
      <c r="F11" s="51">
        <v>16.21007</v>
      </c>
      <c r="G11" s="51">
        <v>6.559023</v>
      </c>
    </row>
    <row r="12" spans="1:7" ht="12.75">
      <c r="A12" t="s">
        <v>20</v>
      </c>
      <c r="B12" s="51">
        <v>-0.2867632</v>
      </c>
      <c r="C12" s="51">
        <v>-0.1890437</v>
      </c>
      <c r="D12" s="51">
        <v>0.05731096</v>
      </c>
      <c r="E12" s="51">
        <v>-0.03023601</v>
      </c>
      <c r="F12" s="51">
        <v>-0.4073818</v>
      </c>
      <c r="G12" s="51">
        <v>-0.1347778</v>
      </c>
    </row>
    <row r="13" spans="1:7" ht="12.75">
      <c r="A13" t="s">
        <v>21</v>
      </c>
      <c r="B13" s="51">
        <v>0.1333822</v>
      </c>
      <c r="C13" s="51">
        <v>-0.02870553</v>
      </c>
      <c r="D13" s="51">
        <v>-0.0585994</v>
      </c>
      <c r="E13" s="51">
        <v>-0.1056708</v>
      </c>
      <c r="F13" s="51">
        <v>-0.06040151</v>
      </c>
      <c r="G13" s="51">
        <v>-0.03524639</v>
      </c>
    </row>
    <row r="14" spans="1:7" ht="12.75">
      <c r="A14" t="s">
        <v>22</v>
      </c>
      <c r="B14" s="51">
        <v>0.01174329</v>
      </c>
      <c r="C14" s="51">
        <v>0.02550773</v>
      </c>
      <c r="D14" s="51">
        <v>-0.01370143</v>
      </c>
      <c r="E14" s="51">
        <v>0.05340141</v>
      </c>
      <c r="F14" s="51">
        <v>0.1543256</v>
      </c>
      <c r="G14" s="51">
        <v>0.03799887</v>
      </c>
    </row>
    <row r="15" spans="1:7" ht="12.75">
      <c r="A15" t="s">
        <v>23</v>
      </c>
      <c r="B15" s="51">
        <v>-0.3283807</v>
      </c>
      <c r="C15" s="51">
        <v>-0.04430636</v>
      </c>
      <c r="D15" s="51">
        <v>0.01320096</v>
      </c>
      <c r="E15" s="51">
        <v>-0.01241259</v>
      </c>
      <c r="F15" s="51">
        <v>-0.2299044</v>
      </c>
      <c r="G15" s="51">
        <v>-0.08856459</v>
      </c>
    </row>
    <row r="16" spans="1:7" ht="12.75">
      <c r="A16" t="s">
        <v>24</v>
      </c>
      <c r="B16" s="51">
        <v>0.009283758</v>
      </c>
      <c r="C16" s="51">
        <v>-0.006808179</v>
      </c>
      <c r="D16" s="51">
        <v>-0.01742074</v>
      </c>
      <c r="E16" s="51">
        <v>-0.02984253</v>
      </c>
      <c r="F16" s="51">
        <v>-0.03179606</v>
      </c>
      <c r="G16" s="51">
        <v>-0.01592235</v>
      </c>
    </row>
    <row r="17" spans="1:7" ht="12.75">
      <c r="A17" t="s">
        <v>25</v>
      </c>
      <c r="B17" s="51">
        <v>-0.02009313</v>
      </c>
      <c r="C17" s="51">
        <v>-0.02390638</v>
      </c>
      <c r="D17" s="51">
        <v>-0.03459458</v>
      </c>
      <c r="E17" s="51">
        <v>-0.004210716</v>
      </c>
      <c r="F17" s="51">
        <v>-0.01757744</v>
      </c>
      <c r="G17" s="51">
        <v>-0.02033873</v>
      </c>
    </row>
    <row r="18" spans="1:7" ht="12.75">
      <c r="A18" t="s">
        <v>26</v>
      </c>
      <c r="B18" s="51">
        <v>-0.01203605</v>
      </c>
      <c r="C18" s="51">
        <v>0.01088622</v>
      </c>
      <c r="D18" s="51">
        <v>-0.01748064</v>
      </c>
      <c r="E18" s="51">
        <v>0.02998918</v>
      </c>
      <c r="F18" s="51">
        <v>0.02501155</v>
      </c>
      <c r="G18" s="51">
        <v>0.00724176</v>
      </c>
    </row>
    <row r="19" spans="1:7" ht="12.75">
      <c r="A19" t="s">
        <v>27</v>
      </c>
      <c r="B19" s="51">
        <v>-0.187641</v>
      </c>
      <c r="C19" s="51">
        <v>-0.1738269</v>
      </c>
      <c r="D19" s="51">
        <v>-0.1819724</v>
      </c>
      <c r="E19" s="51">
        <v>-0.1844231</v>
      </c>
      <c r="F19" s="51">
        <v>-0.1389468</v>
      </c>
      <c r="G19" s="51">
        <v>-0.1756748</v>
      </c>
    </row>
    <row r="20" spans="1:7" ht="12.75">
      <c r="A20" t="s">
        <v>28</v>
      </c>
      <c r="B20" s="51">
        <v>0.0001749907</v>
      </c>
      <c r="C20" s="51">
        <v>0.001908564</v>
      </c>
      <c r="D20" s="51">
        <v>0.002633387</v>
      </c>
      <c r="E20" s="51">
        <v>-0.001461997</v>
      </c>
      <c r="F20" s="51">
        <v>0.0006520226</v>
      </c>
      <c r="G20" s="51">
        <v>0.0008538298</v>
      </c>
    </row>
    <row r="21" spans="1:7" ht="12.75">
      <c r="A21" t="s">
        <v>29</v>
      </c>
      <c r="B21" s="51">
        <v>-200.8176</v>
      </c>
      <c r="C21" s="51">
        <v>124.2783</v>
      </c>
      <c r="D21" s="51">
        <v>49.28925</v>
      </c>
      <c r="E21" s="51">
        <v>23.08512</v>
      </c>
      <c r="F21" s="51">
        <v>-137.3962</v>
      </c>
      <c r="G21" s="51">
        <v>0.004507563</v>
      </c>
    </row>
    <row r="22" spans="1:7" ht="12.75">
      <c r="A22" t="s">
        <v>30</v>
      </c>
      <c r="B22" s="51">
        <v>284.4611</v>
      </c>
      <c r="C22" s="51">
        <v>149.5475</v>
      </c>
      <c r="D22" s="51">
        <v>-7.169382</v>
      </c>
      <c r="E22" s="51">
        <v>-152.9378</v>
      </c>
      <c r="F22" s="51">
        <v>-287.084</v>
      </c>
      <c r="G22" s="51">
        <v>0</v>
      </c>
    </row>
    <row r="23" spans="1:7" ht="12.75">
      <c r="A23" t="s">
        <v>31</v>
      </c>
      <c r="B23" s="51">
        <v>0.8423099</v>
      </c>
      <c r="C23" s="51">
        <v>-0.1516211</v>
      </c>
      <c r="D23" s="51">
        <v>0.8056411</v>
      </c>
      <c r="E23" s="51">
        <v>1.060925</v>
      </c>
      <c r="F23" s="51">
        <v>5.64467</v>
      </c>
      <c r="G23" s="51">
        <v>1.288061</v>
      </c>
    </row>
    <row r="24" spans="1:7" ht="12.75">
      <c r="A24" t="s">
        <v>32</v>
      </c>
      <c r="B24" s="51">
        <v>1.968621</v>
      </c>
      <c r="C24" s="51">
        <v>1.790648</v>
      </c>
      <c r="D24" s="51">
        <v>0.2772875</v>
      </c>
      <c r="E24" s="51">
        <v>0.3525237</v>
      </c>
      <c r="F24" s="51">
        <v>2.837053</v>
      </c>
      <c r="G24" s="51">
        <v>1.245643</v>
      </c>
    </row>
    <row r="25" spans="1:7" ht="12.75">
      <c r="A25" t="s">
        <v>33</v>
      </c>
      <c r="B25" s="51">
        <v>-0.4588456</v>
      </c>
      <c r="C25" s="51">
        <v>0.36067</v>
      </c>
      <c r="D25" s="51">
        <v>0.4598123</v>
      </c>
      <c r="E25" s="51">
        <v>0.4683582</v>
      </c>
      <c r="F25" s="51">
        <v>-2.189367</v>
      </c>
      <c r="G25" s="51">
        <v>-0.04831467</v>
      </c>
    </row>
    <row r="26" spans="1:7" ht="12.75">
      <c r="A26" t="s">
        <v>34</v>
      </c>
      <c r="B26" s="51">
        <v>1.403292</v>
      </c>
      <c r="C26" s="51">
        <v>0.560861</v>
      </c>
      <c r="D26" s="51">
        <v>-0.1433573</v>
      </c>
      <c r="E26" s="51">
        <v>0.1906505</v>
      </c>
      <c r="F26" s="51">
        <v>1.03892</v>
      </c>
      <c r="G26" s="51">
        <v>0.4873079</v>
      </c>
    </row>
    <row r="27" spans="1:7" ht="12.75">
      <c r="A27" t="s">
        <v>35</v>
      </c>
      <c r="B27" s="51">
        <v>0.08669735</v>
      </c>
      <c r="C27" s="51">
        <v>-0.3259273</v>
      </c>
      <c r="D27" s="51">
        <v>-0.08375043</v>
      </c>
      <c r="E27" s="51">
        <v>0.07941448</v>
      </c>
      <c r="F27" s="51">
        <v>0.5558646</v>
      </c>
      <c r="G27" s="51">
        <v>0.007244258</v>
      </c>
    </row>
    <row r="28" spans="1:7" ht="12.75">
      <c r="A28" t="s">
        <v>36</v>
      </c>
      <c r="B28" s="51">
        <v>0.4056765</v>
      </c>
      <c r="C28" s="51">
        <v>0.3212334</v>
      </c>
      <c r="D28" s="51">
        <v>0.04220848</v>
      </c>
      <c r="E28" s="51">
        <v>0.1679815</v>
      </c>
      <c r="F28" s="51">
        <v>0.2907614</v>
      </c>
      <c r="G28" s="51">
        <v>0.2253063</v>
      </c>
    </row>
    <row r="29" spans="1:7" ht="12.75">
      <c r="A29" t="s">
        <v>37</v>
      </c>
      <c r="B29" s="51">
        <v>0.09631577</v>
      </c>
      <c r="C29" s="51">
        <v>0.03759305</v>
      </c>
      <c r="D29" s="51">
        <v>0.06612045</v>
      </c>
      <c r="E29" s="51">
        <v>-0.0663674</v>
      </c>
      <c r="F29" s="51">
        <v>-0.1014444</v>
      </c>
      <c r="G29" s="51">
        <v>0.009342826</v>
      </c>
    </row>
    <row r="30" spans="1:7" ht="12.75">
      <c r="A30" t="s">
        <v>38</v>
      </c>
      <c r="B30" s="51">
        <v>0.03078451</v>
      </c>
      <c r="C30" s="51">
        <v>0.1177</v>
      </c>
      <c r="D30" s="51">
        <v>0.02358675</v>
      </c>
      <c r="E30" s="51">
        <v>0.03892032</v>
      </c>
      <c r="F30" s="51">
        <v>0.3584295</v>
      </c>
      <c r="G30" s="51">
        <v>0.09568914</v>
      </c>
    </row>
    <row r="31" spans="1:7" ht="12.75">
      <c r="A31" t="s">
        <v>39</v>
      </c>
      <c r="B31" s="51">
        <v>0.009815165</v>
      </c>
      <c r="C31" s="51">
        <v>-0.02571599</v>
      </c>
      <c r="D31" s="51">
        <v>-0.01094971</v>
      </c>
      <c r="E31" s="51">
        <v>-0.03023526</v>
      </c>
      <c r="F31" s="51">
        <v>0.01038944</v>
      </c>
      <c r="G31" s="51">
        <v>-0.01329843</v>
      </c>
    </row>
    <row r="32" spans="1:7" ht="12.75">
      <c r="A32" t="s">
        <v>40</v>
      </c>
      <c r="B32" s="51">
        <v>0.02978672</v>
      </c>
      <c r="C32" s="51">
        <v>0.05310328</v>
      </c>
      <c r="D32" s="51">
        <v>0.01540939</v>
      </c>
      <c r="E32" s="51">
        <v>0.0244283</v>
      </c>
      <c r="F32" s="51">
        <v>0.04444787</v>
      </c>
      <c r="G32" s="51">
        <v>0.03260899</v>
      </c>
    </row>
    <row r="33" spans="1:7" ht="12.75">
      <c r="A33" t="s">
        <v>41</v>
      </c>
      <c r="B33" s="51">
        <v>0.1347567</v>
      </c>
      <c r="C33" s="51">
        <v>0.02640222</v>
      </c>
      <c r="D33" s="51">
        <v>0.05205311</v>
      </c>
      <c r="E33" s="51">
        <v>0.05927579</v>
      </c>
      <c r="F33" s="51">
        <v>0.06881305</v>
      </c>
      <c r="G33" s="51">
        <v>0.06179183</v>
      </c>
    </row>
    <row r="34" spans="1:7" ht="12.75">
      <c r="A34" t="s">
        <v>42</v>
      </c>
      <c r="B34" s="51">
        <v>-0.03207333</v>
      </c>
      <c r="C34" s="51">
        <v>-0.01054161</v>
      </c>
      <c r="D34" s="51">
        <v>0.003797818</v>
      </c>
      <c r="E34" s="51">
        <v>0.02720558</v>
      </c>
      <c r="F34" s="51">
        <v>0.004204936</v>
      </c>
      <c r="G34" s="51">
        <v>0.0008802255</v>
      </c>
    </row>
    <row r="35" spans="1:7" ht="12.75">
      <c r="A35" t="s">
        <v>43</v>
      </c>
      <c r="B35" s="51">
        <v>0.002197833</v>
      </c>
      <c r="C35" s="51">
        <v>0.003956261</v>
      </c>
      <c r="D35" s="51">
        <v>0.002757599</v>
      </c>
      <c r="E35" s="51">
        <v>-0.005034935</v>
      </c>
      <c r="F35" s="51">
        <v>0.003534859</v>
      </c>
      <c r="G35" s="51">
        <v>0.001193205</v>
      </c>
    </row>
    <row r="36" spans="1:6" ht="12.75">
      <c r="A36" t="s">
        <v>44</v>
      </c>
      <c r="B36" s="51">
        <v>19.54041</v>
      </c>
      <c r="C36" s="51">
        <v>19.55872</v>
      </c>
      <c r="D36" s="51">
        <v>19.57703</v>
      </c>
      <c r="E36" s="51">
        <v>19.59229</v>
      </c>
      <c r="F36" s="51">
        <v>19.61365</v>
      </c>
    </row>
    <row r="37" spans="1:6" ht="12.75">
      <c r="A37" t="s">
        <v>45</v>
      </c>
      <c r="B37" s="51">
        <v>0.02085368</v>
      </c>
      <c r="C37" s="51">
        <v>0.06713867</v>
      </c>
      <c r="D37" s="51">
        <v>0.1103719</v>
      </c>
      <c r="E37" s="51">
        <v>0.1363119</v>
      </c>
      <c r="F37" s="51">
        <v>0.151062</v>
      </c>
    </row>
    <row r="38" spans="1:7" ht="12.75">
      <c r="A38" t="s">
        <v>54</v>
      </c>
      <c r="B38" s="51">
        <v>4.596645E-05</v>
      </c>
      <c r="C38" s="51">
        <v>2.6897E-05</v>
      </c>
      <c r="D38" s="51">
        <v>-0.0002043342</v>
      </c>
      <c r="E38" s="51">
        <v>5.911758E-05</v>
      </c>
      <c r="F38" s="51">
        <v>0.0001627112</v>
      </c>
      <c r="G38" s="51">
        <v>1.510214E-05</v>
      </c>
    </row>
    <row r="39" spans="1:7" ht="12.75">
      <c r="A39" t="s">
        <v>55</v>
      </c>
      <c r="B39" s="51">
        <v>0.0003400824</v>
      </c>
      <c r="C39" s="51">
        <v>-0.0002116753</v>
      </c>
      <c r="D39" s="51">
        <v>-8.393822E-05</v>
      </c>
      <c r="E39" s="51">
        <v>-3.834058E-05</v>
      </c>
      <c r="F39" s="51">
        <v>0.0002382447</v>
      </c>
      <c r="G39" s="51">
        <v>0.0007778912</v>
      </c>
    </row>
    <row r="40" spans="2:5" ht="12.75">
      <c r="B40" t="s">
        <v>46</v>
      </c>
      <c r="C40">
        <v>-0.003758</v>
      </c>
      <c r="D40" t="s">
        <v>47</v>
      </c>
      <c r="E40">
        <v>3.115664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4.596645302877869E-05</v>
      </c>
      <c r="C50">
        <f>-0.017/(C7*C7+C22*C22)*(C21*C22+C6*C7)</f>
        <v>2.6896993092376567E-05</v>
      </c>
      <c r="D50">
        <f>-0.017/(D7*D7+D22*D22)*(D21*D22+D6*D7)</f>
        <v>-0.0002043342214836356</v>
      </c>
      <c r="E50">
        <f>-0.017/(E7*E7+E22*E22)*(E21*E22+E6*E7)</f>
        <v>5.911757628538785E-05</v>
      </c>
      <c r="F50">
        <f>-0.017/(F7*F7+F22*F22)*(F21*F22+F6*F7)</f>
        <v>0.00016271120133052634</v>
      </c>
      <c r="G50">
        <f>(B50*B$4+C50*C$4+D50*D$4+E50*E$4+F50*F$4)/SUM(B$4:F$4)</f>
        <v>-1.0118360820943548E-07</v>
      </c>
    </row>
    <row r="51" spans="1:7" ht="12.75">
      <c r="A51" t="s">
        <v>58</v>
      </c>
      <c r="B51">
        <f>-0.017/(B7*B7+B22*B22)*(B21*B7-B6*B22)</f>
        <v>0.00034008235322083356</v>
      </c>
      <c r="C51">
        <f>-0.017/(C7*C7+C22*C22)*(C21*C7-C6*C22)</f>
        <v>-0.00021167534780744824</v>
      </c>
      <c r="D51">
        <f>-0.017/(D7*D7+D22*D22)*(D21*D7-D6*D22)</f>
        <v>-8.393822000894888E-05</v>
      </c>
      <c r="E51">
        <f>-0.017/(E7*E7+E22*E22)*(E21*E7-E6*E22)</f>
        <v>-3.834057279415807E-05</v>
      </c>
      <c r="F51">
        <f>-0.017/(F7*F7+F22*F22)*(F21*F7-F6*F22)</f>
        <v>0.00023824471825227727</v>
      </c>
      <c r="G51">
        <f>(B51*B$4+C51*C$4+D51*D$4+E51*E$4+F51*F$4)/SUM(B$4:F$4)</f>
        <v>5.361349936779103E-07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9999.96290134989</v>
      </c>
      <c r="C62">
        <f>C7+(2/0.017)*(C8*C50-C23*C51)</f>
        <v>9999.99754335593</v>
      </c>
      <c r="D62">
        <f>D7+(2/0.017)*(D8*D50-D23*D51)</f>
        <v>9999.98151831539</v>
      </c>
      <c r="E62">
        <f>E7+(2/0.017)*(E8*E50-E23*E51)</f>
        <v>10000.01024402404</v>
      </c>
      <c r="F62">
        <f>F7+(2/0.017)*(F8*F50-F23*F51)</f>
        <v>9999.828753805588</v>
      </c>
    </row>
    <row r="63" spans="1:6" ht="12.75">
      <c r="A63" t="s">
        <v>66</v>
      </c>
      <c r="B63">
        <f>B8+(3/0.017)*(B9*B50-B24*B51)</f>
        <v>-0.7455846395743659</v>
      </c>
      <c r="C63">
        <f>C8+(3/0.017)*(C9*C50-C24*C51)</f>
        <v>0.4797430721611119</v>
      </c>
      <c r="D63">
        <f>D8+(3/0.017)*(D9*D50-D24*D51)</f>
        <v>1.1197413332039707</v>
      </c>
      <c r="E63">
        <f>E8+(3/0.017)*(E9*E50-E24*E51)</f>
        <v>0.7794757291165713</v>
      </c>
      <c r="F63">
        <f>F8+(3/0.017)*(F9*F50-F24*F51)</f>
        <v>-0.8399559461190592</v>
      </c>
    </row>
    <row r="64" spans="1:6" ht="12.75">
      <c r="A64" t="s">
        <v>67</v>
      </c>
      <c r="B64">
        <f>B9+(4/0.017)*(B10*B50-B25*B51)</f>
        <v>0.15597992456704426</v>
      </c>
      <c r="C64">
        <f>C9+(4/0.017)*(C10*C50-C25*C51)</f>
        <v>-0.8324682524271799</v>
      </c>
      <c r="D64">
        <f>D9+(4/0.017)*(D10*D50-D25*D51)</f>
        <v>-0.43701821021633724</v>
      </c>
      <c r="E64">
        <f>E9+(4/0.017)*(E10*E50-E25*E51)</f>
        <v>-0.7424871876725774</v>
      </c>
      <c r="F64">
        <f>F9+(4/0.017)*(F10*F50-F25*F51)</f>
        <v>-1.3231942154236704</v>
      </c>
    </row>
    <row r="65" spans="1:6" ht="12.75">
      <c r="A65" t="s">
        <v>68</v>
      </c>
      <c r="B65">
        <f>B10+(5/0.017)*(B11*B50-B26*B51)</f>
        <v>0.3793782652996424</v>
      </c>
      <c r="C65">
        <f>C10+(5/0.017)*(C11*C50-C26*C51)</f>
        <v>-0.09474835529199459</v>
      </c>
      <c r="D65">
        <f>D10+(5/0.017)*(D11*D50-D26*D51)</f>
        <v>-0.17718252098349574</v>
      </c>
      <c r="E65">
        <f>E10+(5/0.017)*(E11*E50-E26*E51)</f>
        <v>-0.2052219019247541</v>
      </c>
      <c r="F65">
        <f>F10+(5/0.017)*(F11*F50-F26*F51)</f>
        <v>-0.8233842468631559</v>
      </c>
    </row>
    <row r="66" spans="1:6" ht="12.75">
      <c r="A66" t="s">
        <v>69</v>
      </c>
      <c r="B66">
        <f>B11+(6/0.017)*(B12*B50-B27*B51)</f>
        <v>5.209507508481462</v>
      </c>
      <c r="C66">
        <f>C11+(6/0.017)*(C12*C50-C27*C51)</f>
        <v>5.287899712348059</v>
      </c>
      <c r="D66">
        <f>D11+(6/0.017)*(D12*D50-D27*D51)</f>
        <v>4.907069722677671</v>
      </c>
      <c r="E66">
        <f>E11+(6/0.017)*(E12*E50-E27*E51)</f>
        <v>4.896431758949509</v>
      </c>
      <c r="F66">
        <f>F11+(6/0.017)*(F12*F50-F27*F51)</f>
        <v>16.139934451614728</v>
      </c>
    </row>
    <row r="67" spans="1:6" ht="12.75">
      <c r="A67" t="s">
        <v>70</v>
      </c>
      <c r="B67">
        <f>B12+(7/0.017)*(B13*B50-B28*B51)</f>
        <v>-0.3410470932321479</v>
      </c>
      <c r="C67">
        <f>C12+(7/0.017)*(C13*C50-C28*C51)</f>
        <v>-0.1613627767875457</v>
      </c>
      <c r="D67">
        <f>D12+(7/0.017)*(D13*D50-D28*D51)</f>
        <v>0.06370021718895531</v>
      </c>
      <c r="E67">
        <f>E12+(7/0.017)*(E13*E50-E28*E51)</f>
        <v>-0.030156331327012512</v>
      </c>
      <c r="F67">
        <f>F12+(7/0.017)*(F13*F50-F28*F51)</f>
        <v>-0.4399525406194946</v>
      </c>
    </row>
    <row r="68" spans="1:6" ht="12.75">
      <c r="A68" t="s">
        <v>71</v>
      </c>
      <c r="B68">
        <f>B13+(8/0.017)*(B14*B50-B29*B51)</f>
        <v>0.11822196643497025</v>
      </c>
      <c r="C68">
        <f>C13+(8/0.017)*(C14*C50-C29*C51)</f>
        <v>-0.024637952036938825</v>
      </c>
      <c r="D68">
        <f>D13+(8/0.017)*(D14*D50-D29*D51)</f>
        <v>-0.054670127571080834</v>
      </c>
      <c r="E68">
        <f>E13+(8/0.017)*(E14*E50-E29*E51)</f>
        <v>-0.10538261280067611</v>
      </c>
      <c r="F68">
        <f>F13+(8/0.017)*(F14*F50-F29*F51)</f>
        <v>-0.037211347050199725</v>
      </c>
    </row>
    <row r="69" spans="1:6" ht="12.75">
      <c r="A69" t="s">
        <v>72</v>
      </c>
      <c r="B69">
        <f>B14+(9/0.017)*(B15*B50-B30*B51)</f>
        <v>-0.0017904677429952786</v>
      </c>
      <c r="C69">
        <f>C14+(9/0.017)*(C15*C50-C30*C51)</f>
        <v>0.03806669030603616</v>
      </c>
      <c r="D69">
        <f>D14+(9/0.017)*(D15*D50-D30*D51)</f>
        <v>-0.014081324274280285</v>
      </c>
      <c r="E69">
        <f>E14+(9/0.017)*(E15*E50-E30*E51)</f>
        <v>0.05380292918430407</v>
      </c>
      <c r="F69">
        <f>F14+(9/0.017)*(F15*F50-F30*F51)</f>
        <v>0.0893127995762467</v>
      </c>
    </row>
    <row r="70" spans="1:6" ht="12.75">
      <c r="A70" t="s">
        <v>73</v>
      </c>
      <c r="B70">
        <f>B15+(10/0.017)*(B16*B50-B31*B51)</f>
        <v>-0.3300931841084784</v>
      </c>
      <c r="C70">
        <f>C15+(10/0.017)*(C16*C50-C31*C51)</f>
        <v>-0.04761610157117502</v>
      </c>
      <c r="D70">
        <f>D15+(10/0.017)*(D16*D50-D31*D51)</f>
        <v>0.014754227163855672</v>
      </c>
      <c r="E70">
        <f>E15+(10/0.017)*(E16*E50-E31*E51)</f>
        <v>-0.014132269547531924</v>
      </c>
      <c r="F70">
        <f>F15+(10/0.017)*(F16*F50-F31*F51)</f>
        <v>-0.23440369666222144</v>
      </c>
    </row>
    <row r="71" spans="1:6" ht="12.75">
      <c r="A71" t="s">
        <v>74</v>
      </c>
      <c r="B71">
        <f>B16+(11/0.017)*(B17*B50-B32*B51)</f>
        <v>0.002131462397915394</v>
      </c>
      <c r="C71">
        <f>C16+(11/0.017)*(C17*C50-C32*C51)</f>
        <v>4.9121046230492585E-05</v>
      </c>
      <c r="D71">
        <f>D16+(11/0.017)*(D17*D50-D32*D51)</f>
        <v>-0.012009844309491324</v>
      </c>
      <c r="E71">
        <f>E16+(11/0.017)*(E17*E50-E32*E51)</f>
        <v>-0.029397568553502604</v>
      </c>
      <c r="F71">
        <f>F16+(11/0.017)*(F17*F50-F32*F51)</f>
        <v>-0.04049868841656294</v>
      </c>
    </row>
    <row r="72" spans="1:6" ht="12.75">
      <c r="A72" t="s">
        <v>75</v>
      </c>
      <c r="B72">
        <f>B17+(12/0.017)*(B18*B50-B33*B51)</f>
        <v>-0.0528331042413536</v>
      </c>
      <c r="C72">
        <f>C17+(12/0.017)*(C18*C50-C33*C51)</f>
        <v>-0.019754728927860572</v>
      </c>
      <c r="D72">
        <f>D17+(12/0.017)*(D18*D50-D33*D51)</f>
        <v>-0.028989070566047728</v>
      </c>
      <c r="E72">
        <f>E17+(12/0.017)*(E18*E50-E33*E51)</f>
        <v>-0.001355029850955914</v>
      </c>
      <c r="F72">
        <f>F17+(12/0.017)*(F18*F50-F33*F51)</f>
        <v>-0.02627721860825271</v>
      </c>
    </row>
    <row r="73" spans="1:6" ht="12.75">
      <c r="A73" t="s">
        <v>76</v>
      </c>
      <c r="B73">
        <f>B18+(13/0.017)*(B19*B50-B34*B51)</f>
        <v>-0.01029069880704007</v>
      </c>
      <c r="C73">
        <f>C18+(13/0.017)*(C19*C50-C34*C51)</f>
        <v>0.0056045342004114014</v>
      </c>
      <c r="D73">
        <f>D18+(13/0.017)*(D19*D50-D34*D51)</f>
        <v>0.011197337646382751</v>
      </c>
      <c r="E73">
        <f>E18+(13/0.017)*(E19*E50-E34*E51)</f>
        <v>0.022449509463863208</v>
      </c>
      <c r="F73">
        <f>F18+(13/0.017)*(F19*F50-F34*F51)</f>
        <v>0.006956840644642588</v>
      </c>
    </row>
    <row r="74" spans="1:6" ht="12.75">
      <c r="A74" t="s">
        <v>77</v>
      </c>
      <c r="B74">
        <f>B19+(14/0.017)*(B20*B50-B35*B51)</f>
        <v>-0.18824991807268715</v>
      </c>
      <c r="C74">
        <f>C19+(14/0.017)*(C20*C50-C35*C51)</f>
        <v>-0.1730949655421865</v>
      </c>
      <c r="D74">
        <f>D19+(14/0.017)*(D20*D50-D35*D51)</f>
        <v>-0.18222491316666609</v>
      </c>
      <c r="E74">
        <f>E19+(14/0.017)*(E20*E50-E35*E51)</f>
        <v>-0.1846532534208712</v>
      </c>
      <c r="F74">
        <f>F19+(14/0.017)*(F20*F50-F35*F51)</f>
        <v>-0.1395529753813919</v>
      </c>
    </row>
    <row r="75" spans="1:6" ht="12.75">
      <c r="A75" t="s">
        <v>78</v>
      </c>
      <c r="B75" s="51">
        <f>B20</f>
        <v>0.0001749907</v>
      </c>
      <c r="C75" s="51">
        <f>C20</f>
        <v>0.001908564</v>
      </c>
      <c r="D75" s="51">
        <f>D20</f>
        <v>0.002633387</v>
      </c>
      <c r="E75" s="51">
        <f>E20</f>
        <v>-0.001461997</v>
      </c>
      <c r="F75" s="51">
        <f>F20</f>
        <v>0.0006520226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284.4405142986381</v>
      </c>
      <c r="C82">
        <f>C22+(2/0.017)*(C8*C51+C23*C50)</f>
        <v>149.53663851783645</v>
      </c>
      <c r="D82">
        <f>D22+(2/0.017)*(D8*D51+D23*D50)</f>
        <v>-7.199609277630887</v>
      </c>
      <c r="E82">
        <f>E22+(2/0.017)*(E8*E51+E23*E50)</f>
        <v>-152.9339613919433</v>
      </c>
      <c r="F82">
        <f>F22+(2/0.017)*(F8*F51+F23*F50)</f>
        <v>-286.99502998000884</v>
      </c>
    </row>
    <row r="83" spans="1:6" ht="12.75">
      <c r="A83" t="s">
        <v>81</v>
      </c>
      <c r="B83">
        <f>B23+(3/0.017)*(B9*B51+B24*B50)</f>
        <v>0.8651448387818617</v>
      </c>
      <c r="C83">
        <f>C23+(3/0.017)*(C9*C51+C24*C50)</f>
        <v>-0.11139490005801239</v>
      </c>
      <c r="D83">
        <f>D23+(3/0.017)*(D9*D51+D24*D50)</f>
        <v>0.8021636590177815</v>
      </c>
      <c r="E83">
        <f>E23+(3/0.017)*(E9*E51+E24*E50)</f>
        <v>1.0696274232177287</v>
      </c>
      <c r="F83">
        <f>F23+(3/0.017)*(F9*F51+F24*F50)</f>
        <v>5.667797948703277</v>
      </c>
    </row>
    <row r="84" spans="1:6" ht="12.75">
      <c r="A84" t="s">
        <v>82</v>
      </c>
      <c r="B84">
        <f>B24+(4/0.017)*(B10*B51+B25*B50)</f>
        <v>1.9995956114695845</v>
      </c>
      <c r="C84">
        <f>C24+(4/0.017)*(C10*C51+C25*C50)</f>
        <v>1.8014825018650285</v>
      </c>
      <c r="D84">
        <f>D24+(4/0.017)*(D10*D51+D25*D50)</f>
        <v>0.25277753036420175</v>
      </c>
      <c r="E84">
        <f>E24+(4/0.017)*(E10*E51+E25*E50)</f>
        <v>0.3616773126273397</v>
      </c>
      <c r="F84">
        <f>F24+(4/0.017)*(F10*F51+F25*F50)</f>
        <v>2.667670293766787</v>
      </c>
    </row>
    <row r="85" spans="1:6" ht="12.75">
      <c r="A85" t="s">
        <v>83</v>
      </c>
      <c r="B85">
        <f>B25+(5/0.017)*(B11*B51+B26*B50)</f>
        <v>0.08270941636506429</v>
      </c>
      <c r="C85">
        <f>C25+(5/0.017)*(C11*C51+C26*C50)</f>
        <v>0.03426804778785286</v>
      </c>
      <c r="D85">
        <f>D25+(5/0.017)*(D11*D51+D26*D50)</f>
        <v>0.3471202157773659</v>
      </c>
      <c r="E85">
        <f>E25+(5/0.017)*(E11*E51+E26*E50)</f>
        <v>0.41646285034243324</v>
      </c>
      <c r="F85">
        <f>F25+(5/0.017)*(F11*F51+F26*F50)</f>
        <v>-1.003776564327646</v>
      </c>
    </row>
    <row r="86" spans="1:6" ht="12.75">
      <c r="A86" t="s">
        <v>84</v>
      </c>
      <c r="B86">
        <f>B26+(6/0.017)*(B12*B51+B27*B50)</f>
        <v>1.3702786114564793</v>
      </c>
      <c r="C86">
        <f>C26+(6/0.017)*(C12*C51+C27*C50)</f>
        <v>0.5718902093923259</v>
      </c>
      <c r="D86">
        <f>D26+(6/0.017)*(D12*D51+D27*D50)</f>
        <v>-0.13901524154932976</v>
      </c>
      <c r="E86">
        <f>E26+(6/0.017)*(E12*E51+E27*E50)</f>
        <v>0.1927166379489321</v>
      </c>
      <c r="F86">
        <f>F26+(6/0.017)*(F12*F51+F27*F50)</f>
        <v>1.0365866475344732</v>
      </c>
    </row>
    <row r="87" spans="1:6" ht="12.75">
      <c r="A87" t="s">
        <v>85</v>
      </c>
      <c r="B87">
        <f>B27+(7/0.017)*(B13*B51+B28*B50)</f>
        <v>0.11305376739125345</v>
      </c>
      <c r="C87">
        <f>C27+(7/0.017)*(C13*C51+C28*C50)</f>
        <v>-0.3198675788756991</v>
      </c>
      <c r="D87">
        <f>D27+(7/0.017)*(D13*D51+D28*D50)</f>
        <v>-0.08527639194108862</v>
      </c>
      <c r="E87">
        <f>E27+(7/0.017)*(E13*E51+E28*E50)</f>
        <v>0.08517183099898856</v>
      </c>
      <c r="F87">
        <f>F27+(7/0.017)*(F13*F51+F28*F50)</f>
        <v>0.5694198101022403</v>
      </c>
    </row>
    <row r="88" spans="1:6" ht="12.75">
      <c r="A88" t="s">
        <v>86</v>
      </c>
      <c r="B88">
        <f>B28+(8/0.017)*(B14*B51+B29*B50)</f>
        <v>0.4096393141248896</v>
      </c>
      <c r="C88">
        <f>C28+(8/0.017)*(C14*C51+C29*C50)</f>
        <v>0.3191683564172437</v>
      </c>
      <c r="D88">
        <f>D28+(8/0.017)*(D14*D51+D29*D50)</f>
        <v>0.0363917284568845</v>
      </c>
      <c r="E88">
        <f>E28+(8/0.017)*(E14*E51+E29*E50)</f>
        <v>0.16517165506833953</v>
      </c>
      <c r="F88">
        <f>F28+(8/0.017)*(F14*F51+F29*F50)</f>
        <v>0.30029604418769845</v>
      </c>
    </row>
    <row r="89" spans="1:6" ht="12.75">
      <c r="A89" t="s">
        <v>87</v>
      </c>
      <c r="B89">
        <f>B29+(9/0.017)*(B15*B51+B30*B50)</f>
        <v>0.03794207363068349</v>
      </c>
      <c r="C89">
        <f>C29+(9/0.017)*(C15*C51+C30*C50)</f>
        <v>0.04423417130885251</v>
      </c>
      <c r="D89">
        <f>D29+(9/0.017)*(D15*D51+D30*D50)</f>
        <v>0.0629822848499708</v>
      </c>
      <c r="E89">
        <f>E29+(9/0.017)*(E15*E51+E30*E50)</f>
        <v>-0.06489733957800019</v>
      </c>
      <c r="F89">
        <f>F29+(9/0.017)*(F15*F51+F30*F50)</f>
        <v>-0.09956658412887828</v>
      </c>
    </row>
    <row r="90" spans="1:6" ht="12.75">
      <c r="A90" t="s">
        <v>88</v>
      </c>
      <c r="B90">
        <f>B30+(10/0.017)*(B16*B51+B31*B50)</f>
        <v>0.03290710446371468</v>
      </c>
      <c r="C90">
        <f>C30+(10/0.017)*(C16*C51+C31*C50)</f>
        <v>0.11814084756021573</v>
      </c>
      <c r="D90">
        <f>D30+(10/0.017)*(D16*D51+D31*D50)</f>
        <v>0.025763024338329575</v>
      </c>
      <c r="E90">
        <f>E30+(10/0.017)*(E16*E51+E31*E50)</f>
        <v>0.038541934355451946</v>
      </c>
      <c r="F90">
        <f>F30+(10/0.017)*(F16*F51+F31*F50)</f>
        <v>0.3549678734748935</v>
      </c>
    </row>
    <row r="91" spans="1:6" ht="12.75">
      <c r="A91" t="s">
        <v>89</v>
      </c>
      <c r="B91">
        <f>B31+(11/0.017)*(B17*B51+B32*B50)</f>
        <v>0.006279552073510695</v>
      </c>
      <c r="C91">
        <f>C31+(11/0.017)*(C17*C51+C32*C50)</f>
        <v>-0.021517413033926167</v>
      </c>
      <c r="D91">
        <f>D31+(11/0.017)*(D17*D51+D32*D50)</f>
        <v>-0.011108147686019759</v>
      </c>
      <c r="E91">
        <f>E31+(11/0.017)*(E17*E51+E32*E50)</f>
        <v>-0.029196353254532674</v>
      </c>
      <c r="F91">
        <f>F31+(11/0.017)*(F17*F51+F32*F50)</f>
        <v>0.012359367936632604</v>
      </c>
    </row>
    <row r="92" spans="1:6" ht="12.75">
      <c r="A92" t="s">
        <v>90</v>
      </c>
      <c r="B92">
        <f>B32+(12/0.017)*(B18*B51+B33*B50)</f>
        <v>0.03126980657415031</v>
      </c>
      <c r="C92">
        <f>C32+(12/0.017)*(C18*C51+C33*C50)</f>
        <v>0.05197795947587412</v>
      </c>
      <c r="D92">
        <f>D32+(12/0.017)*(D18*D51+D33*D50)</f>
        <v>0.00893719854016366</v>
      </c>
      <c r="E92">
        <f>E32+(12/0.017)*(E18*E51+E33*E50)</f>
        <v>0.026090256728264368</v>
      </c>
      <c r="F92">
        <f>F32+(12/0.017)*(F18*F51+F33*F50)</f>
        <v>0.056557651446249635</v>
      </c>
    </row>
    <row r="93" spans="1:6" ht="12.75">
      <c r="A93" t="s">
        <v>91</v>
      </c>
      <c r="B93">
        <f>B33+(13/0.017)*(B19*B51+B34*B50)</f>
        <v>0.08483081936769322</v>
      </c>
      <c r="C93">
        <f>C33+(13/0.017)*(C19*C51+C34*C50)</f>
        <v>0.054322650279864354</v>
      </c>
      <c r="D93">
        <f>D33+(13/0.017)*(D19*D51+D34*D50)</f>
        <v>0.06314013335947463</v>
      </c>
      <c r="E93">
        <f>E33+(13/0.017)*(E19*E51+E34*E50)</f>
        <v>0.06591283694939193</v>
      </c>
      <c r="F93">
        <f>F33+(13/0.017)*(F19*F51+F34*F50)</f>
        <v>0.04402193450648777</v>
      </c>
    </row>
    <row r="94" spans="1:6" ht="12.75">
      <c r="A94" t="s">
        <v>92</v>
      </c>
      <c r="B94">
        <f>B34+(14/0.017)*(B20*B51+B35*B50)</f>
        <v>-0.03194112237001746</v>
      </c>
      <c r="C94">
        <f>C34+(14/0.017)*(C20*C51+C35*C50)</f>
        <v>-0.010786679525419876</v>
      </c>
      <c r="D94">
        <f>D34+(14/0.017)*(D20*D51+D35*D50)</f>
        <v>0.0031517479252439642</v>
      </c>
      <c r="E94">
        <f>E34+(14/0.017)*(E20*E51+E35*E50)</f>
        <v>0.027006615828134364</v>
      </c>
      <c r="F94">
        <f>F34+(14/0.017)*(F20*F51+F35*F50)</f>
        <v>0.004806525960633645</v>
      </c>
    </row>
    <row r="95" spans="1:6" ht="12.75">
      <c r="A95" t="s">
        <v>93</v>
      </c>
      <c r="B95" s="51">
        <f>B35</f>
        <v>0.002197833</v>
      </c>
      <c r="C95" s="51">
        <f>C35</f>
        <v>0.003956261</v>
      </c>
      <c r="D95" s="51">
        <f>D35</f>
        <v>0.002757599</v>
      </c>
      <c r="E95" s="51">
        <f>E35</f>
        <v>-0.005034935</v>
      </c>
      <c r="F95" s="51">
        <f>F35</f>
        <v>0.003534859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-0.7455874056029946</v>
      </c>
      <c r="C103">
        <f>C63*10000/C62</f>
        <v>0.4797431900169382</v>
      </c>
      <c r="D103">
        <f>D63*10000/D62</f>
        <v>1.1197434026784119</v>
      </c>
      <c r="E103">
        <f>E63*10000/E62</f>
        <v>0.7794749306205784</v>
      </c>
      <c r="F103">
        <f>F63*10000/F62</f>
        <v>-0.8399703302913074</v>
      </c>
      <c r="G103">
        <f>AVERAGE(C103:E103)</f>
        <v>0.7929871744386429</v>
      </c>
      <c r="H103">
        <f>STDEV(C103:E103)</f>
        <v>0.3202139965732788</v>
      </c>
      <c r="I103">
        <f>(B103*B4+C103*C4+D103*D4+E103*E4+F103*F4)/SUM(B4:F4)</f>
        <v>0.35274952026210954</v>
      </c>
      <c r="K103">
        <f>(LN(H103)+LN(H123))/2-LN(K114*K115^3)</f>
        <v>-4.687544015782404</v>
      </c>
    </row>
    <row r="104" spans="1:11" ht="12.75">
      <c r="A104" t="s">
        <v>67</v>
      </c>
      <c r="B104">
        <f>B64*10000/B62</f>
        <v>0.1559805032336556</v>
      </c>
      <c r="C104">
        <f>C64*10000/C62</f>
        <v>-0.8324684569350497</v>
      </c>
      <c r="D104">
        <f>D64*10000/D62</f>
        <v>-0.437019017901103</v>
      </c>
      <c r="E104">
        <f>E64*10000/E62</f>
        <v>-0.7424864270676965</v>
      </c>
      <c r="F104">
        <f>F64*10000/F62</f>
        <v>-1.323216875009093</v>
      </c>
      <c r="G104">
        <f>AVERAGE(C104:E104)</f>
        <v>-0.670657967301283</v>
      </c>
      <c r="H104">
        <f>STDEV(C104:E104)</f>
        <v>0.20727894353353232</v>
      </c>
      <c r="I104">
        <f>(B104*B4+C104*C4+D104*D4+E104*E4+F104*F4)/SUM(B4:F4)</f>
        <v>-0.6384760462747927</v>
      </c>
      <c r="K104">
        <f>(LN(H104)+LN(H124))/2-LN(K114*K115^4)</f>
        <v>-4.146927754073097</v>
      </c>
    </row>
    <row r="105" spans="1:11" ht="12.75">
      <c r="A105" t="s">
        <v>68</v>
      </c>
      <c r="B105">
        <f>B65*10000/B62</f>
        <v>0.3793796727470162</v>
      </c>
      <c r="C105">
        <f>C65*10000/C62</f>
        <v>-0.09474837856829882</v>
      </c>
      <c r="D105">
        <f>D65*10000/D62</f>
        <v>-0.17718284844724808</v>
      </c>
      <c r="E105">
        <f>E65*10000/E62</f>
        <v>-0.20522169169515975</v>
      </c>
      <c r="F105">
        <f>F65*10000/F62</f>
        <v>-0.823398347246501</v>
      </c>
      <c r="G105">
        <f>AVERAGE(C105:E105)</f>
        <v>-0.15905097290356887</v>
      </c>
      <c r="H105">
        <f>STDEV(C105:E105)</f>
        <v>0.05742527240993258</v>
      </c>
      <c r="I105">
        <f>(B105*B4+C105*C4+D105*D4+E105*E4+F105*F4)/SUM(B4:F4)</f>
        <v>-0.1700376157637438</v>
      </c>
      <c r="K105">
        <f>(LN(H105)+LN(H125))/2-LN(K114*K115^5)</f>
        <v>-4.920319092314871</v>
      </c>
    </row>
    <row r="106" spans="1:11" ht="12.75">
      <c r="A106" t="s">
        <v>69</v>
      </c>
      <c r="B106">
        <f>B66*10000/B62</f>
        <v>5.209526835122791</v>
      </c>
      <c r="C106">
        <f>C66*10000/C62</f>
        <v>5.287901011397126</v>
      </c>
      <c r="D106">
        <f>D66*10000/D62</f>
        <v>4.90707879178593</v>
      </c>
      <c r="E106">
        <f>E66*10000/E62</f>
        <v>4.896426743038182</v>
      </c>
      <c r="F106">
        <f>F66*10000/F62</f>
        <v>16.140210846583177</v>
      </c>
      <c r="G106">
        <f>AVERAGE(C106:E106)</f>
        <v>5.030468848740413</v>
      </c>
      <c r="H106">
        <f>STDEV(C106:E106)</f>
        <v>0.22300640195568128</v>
      </c>
      <c r="I106">
        <f>(B106*B4+C106*C4+D106*D4+E106*E4+F106*F4)/SUM(B4:F4)</f>
        <v>6.540046875698202</v>
      </c>
      <c r="K106">
        <f>(LN(H106)+LN(H126))/2-LN(K114*K115^6)</f>
        <v>-3.3716997123364267</v>
      </c>
    </row>
    <row r="107" spans="1:11" ht="12.75">
      <c r="A107" t="s">
        <v>70</v>
      </c>
      <c r="B107">
        <f>B67*10000/B62</f>
        <v>-0.34104835847552</v>
      </c>
      <c r="C107">
        <f>C67*10000/C62</f>
        <v>-0.1613628164286463</v>
      </c>
      <c r="D107">
        <f>D67*10000/D62</f>
        <v>0.06370033491790526</v>
      </c>
      <c r="E107">
        <f>E67*10000/E62</f>
        <v>-0.030156300434825853</v>
      </c>
      <c r="F107">
        <f>F67*10000/F62</f>
        <v>-0.43996007476834437</v>
      </c>
      <c r="G107">
        <f>AVERAGE(C107:E107)</f>
        <v>-0.0426062606485223</v>
      </c>
      <c r="H107">
        <f>STDEV(C107:E107)</f>
        <v>0.11304692236192086</v>
      </c>
      <c r="I107">
        <f>(B107*B4+C107*C4+D107*D4+E107*E4+F107*F4)/SUM(B4:F4)</f>
        <v>-0.13876802708059047</v>
      </c>
      <c r="K107">
        <f>(LN(H107)+LN(H127))/2-LN(K114*K115^7)</f>
        <v>-3.399653076935369</v>
      </c>
    </row>
    <row r="108" spans="1:9" ht="12.75">
      <c r="A108" t="s">
        <v>71</v>
      </c>
      <c r="B108">
        <f>B68*10000/B62</f>
        <v>0.11822240502413416</v>
      </c>
      <c r="C108">
        <f>C68*10000/C62</f>
        <v>-0.024637958089608187</v>
      </c>
      <c r="D108">
        <f>D68*10000/D62</f>
        <v>-0.05467022861087311</v>
      </c>
      <c r="E108">
        <f>E68*10000/E62</f>
        <v>-0.1053825048465848</v>
      </c>
      <c r="F108">
        <f>F68*10000/F62</f>
        <v>-0.037211984291269366</v>
      </c>
      <c r="G108">
        <f>AVERAGE(C108:E108)</f>
        <v>-0.061563563849022035</v>
      </c>
      <c r="H108">
        <f>STDEV(C108:E108)</f>
        <v>0.04081126083296772</v>
      </c>
      <c r="I108">
        <f>(B108*B4+C108*C4+D108*D4+E108*E4+F108*F4)/SUM(B4:F4)</f>
        <v>-0.03235502401538315</v>
      </c>
    </row>
    <row r="109" spans="1:9" ht="12.75">
      <c r="A109" t="s">
        <v>72</v>
      </c>
      <c r="B109">
        <f>B69*10000/B62</f>
        <v>-0.0017904743854135542</v>
      </c>
      <c r="C109">
        <f>C69*10000/C62</f>
        <v>0.03806669965766936</v>
      </c>
      <c r="D109">
        <f>D69*10000/D62</f>
        <v>-0.014081350298987797</v>
      </c>
      <c r="E109">
        <f>E69*10000/E62</f>
        <v>0.05380287406851053</v>
      </c>
      <c r="F109">
        <f>F69*10000/F62</f>
        <v>0.08931432905014232</v>
      </c>
      <c r="G109">
        <f>AVERAGE(C109:E109)</f>
        <v>0.02592940780906403</v>
      </c>
      <c r="H109">
        <f>STDEV(C109:E109)</f>
        <v>0.03553241294308451</v>
      </c>
      <c r="I109">
        <f>(B109*B4+C109*C4+D109*D4+E109*E4+F109*F4)/SUM(B4:F4)</f>
        <v>0.030395008441872366</v>
      </c>
    </row>
    <row r="110" spans="1:11" ht="12.75">
      <c r="A110" t="s">
        <v>73</v>
      </c>
      <c r="B110">
        <f>B70*10000/B62</f>
        <v>-0.33009440871417556</v>
      </c>
      <c r="C110">
        <f>C70*10000/C62</f>
        <v>-0.047616113268759246</v>
      </c>
      <c r="D110">
        <f>D70*10000/D62</f>
        <v>0.014754254432203379</v>
      </c>
      <c r="E110">
        <f>E70*10000/E62</f>
        <v>-0.014132255070415855</v>
      </c>
      <c r="F110">
        <f>F70*10000/F62</f>
        <v>-0.23440771080506306</v>
      </c>
      <c r="G110">
        <f>AVERAGE(C110:E110)</f>
        <v>-0.01566470463565724</v>
      </c>
      <c r="H110">
        <f>STDEV(C110:E110)</f>
        <v>0.031213410467951543</v>
      </c>
      <c r="I110">
        <f>(B110*B4+C110*C4+D110*D4+E110*E4+F110*F4)/SUM(B4:F4)</f>
        <v>-0.09027616631995516</v>
      </c>
      <c r="K110">
        <f>EXP(AVERAGE(K103:K107))</f>
        <v>0.01648624750292263</v>
      </c>
    </row>
    <row r="111" spans="1:9" ht="12.75">
      <c r="A111" t="s">
        <v>74</v>
      </c>
      <c r="B111">
        <f>B71*10000/B62</f>
        <v>0.0021314703053825017</v>
      </c>
      <c r="C111">
        <f>C71*10000/C62</f>
        <v>4.912105829778824E-05</v>
      </c>
      <c r="D111">
        <f>D71*10000/D62</f>
        <v>-0.012009866505747821</v>
      </c>
      <c r="E111">
        <f>E71*10000/E62</f>
        <v>-0.029397538438593555</v>
      </c>
      <c r="F111">
        <f>F71*10000/F62</f>
        <v>-0.04049938195306649</v>
      </c>
      <c r="G111">
        <f>AVERAGE(C111:E111)</f>
        <v>-0.013786094628681196</v>
      </c>
      <c r="H111">
        <f>STDEV(C111:E111)</f>
        <v>0.01480346846654492</v>
      </c>
      <c r="I111">
        <f>(B111*B4+C111*C4+D111*D4+E111*E4+F111*F4)/SUM(B4:F4)</f>
        <v>-0.015055681416926564</v>
      </c>
    </row>
    <row r="112" spans="1:9" ht="12.75">
      <c r="A112" t="s">
        <v>75</v>
      </c>
      <c r="B112">
        <f>B72*10000/B62</f>
        <v>-0.052833300245765595</v>
      </c>
      <c r="C112">
        <f>C72*10000/C62</f>
        <v>-0.019754733780895532</v>
      </c>
      <c r="D112">
        <f>D72*10000/D62</f>
        <v>-0.028989124142832685</v>
      </c>
      <c r="E112">
        <f>E72*10000/E62</f>
        <v>-0.001355028462861499</v>
      </c>
      <c r="F112">
        <f>F72*10000/F62</f>
        <v>-0.026277668603327347</v>
      </c>
      <c r="G112">
        <f>AVERAGE(C112:E112)</f>
        <v>-0.016699628795529907</v>
      </c>
      <c r="H112">
        <f>STDEV(C112:E112)</f>
        <v>0.014068086609989108</v>
      </c>
      <c r="I112">
        <f>(B112*B4+C112*C4+D112*D4+E112*E4+F112*F4)/SUM(B4:F4)</f>
        <v>-0.02319483882324843</v>
      </c>
    </row>
    <row r="113" spans="1:9" ht="12.75">
      <c r="A113" t="s">
        <v>76</v>
      </c>
      <c r="B113">
        <f>B73*10000/B62</f>
        <v>-0.010290736984285145</v>
      </c>
      <c r="C113">
        <f>C73*10000/C62</f>
        <v>0.0056045355772463105</v>
      </c>
      <c r="D113">
        <f>D73*10000/D62</f>
        <v>0.011197358340987283</v>
      </c>
      <c r="E113">
        <f>E73*10000/E62</f>
        <v>0.022449486466555302</v>
      </c>
      <c r="F113">
        <f>F73*10000/F62</f>
        <v>0.006956959779931287</v>
      </c>
      <c r="G113">
        <f>AVERAGE(C113:E113)</f>
        <v>0.0130837934615963</v>
      </c>
      <c r="H113">
        <f>STDEV(C113:E113)</f>
        <v>0.008579456318089642</v>
      </c>
      <c r="I113">
        <f>(B113*B4+C113*C4+D113*D4+E113*E4+F113*F4)/SUM(B4:F4)</f>
        <v>0.008890944792869183</v>
      </c>
    </row>
    <row r="114" spans="1:11" ht="12.75">
      <c r="A114" t="s">
        <v>77</v>
      </c>
      <c r="B114">
        <f>B74*10000/B62</f>
        <v>-0.18825061645706245</v>
      </c>
      <c r="C114">
        <f>C74*10000/C62</f>
        <v>-0.173095008065469</v>
      </c>
      <c r="D114">
        <f>D74*10000/D62</f>
        <v>-0.18222524994962583</v>
      </c>
      <c r="E114">
        <f>E74*10000/E62</f>
        <v>-0.18465306426182823</v>
      </c>
      <c r="F114">
        <f>F74*10000/F62</f>
        <v>-0.13955536521391218</v>
      </c>
      <c r="G114">
        <f>AVERAGE(C114:E114)</f>
        <v>-0.17999110742564103</v>
      </c>
      <c r="H114">
        <f>STDEV(C114:E114)</f>
        <v>0.006094317875912076</v>
      </c>
      <c r="I114">
        <f>(B114*B4+C114*C4+D114*D4+E114*E4+F114*F4)/SUM(B4:F4)</f>
        <v>-0.17578320175710688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0.0001749913491942836</v>
      </c>
      <c r="C115">
        <f>C75*10000/C62</f>
        <v>0.0019085644688663582</v>
      </c>
      <c r="D115">
        <f>D75*10000/D62</f>
        <v>0.0026333918669517943</v>
      </c>
      <c r="E115">
        <f>E75*10000/E62</f>
        <v>-0.0014619955023282927</v>
      </c>
      <c r="F115">
        <f>F75*10000/F62</f>
        <v>0.0006520337658301027</v>
      </c>
      <c r="G115">
        <f>AVERAGE(C115:E115)</f>
        <v>0.0010266536111632866</v>
      </c>
      <c r="H115">
        <f>STDEV(C115:E115)</f>
        <v>0.002185491820349745</v>
      </c>
      <c r="I115">
        <f>(B115*B4+C115*C4+D115*D4+E115*E4+F115*F4)/SUM(B4:F4)</f>
        <v>0.0008535601026920072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284.4415695384646</v>
      </c>
      <c r="C122">
        <f>C82*10000/C62</f>
        <v>149.5366752536751</v>
      </c>
      <c r="D122">
        <f>D82*10000/D62</f>
        <v>-7.199622583746278</v>
      </c>
      <c r="E122">
        <f>E82*10000/E62</f>
        <v>-152.93380472618608</v>
      </c>
      <c r="F122">
        <f>F82*10000/F62</f>
        <v>-286.9999447448422</v>
      </c>
      <c r="G122">
        <f>AVERAGE(C122:E122)</f>
        <v>-3.5322506854190863</v>
      </c>
      <c r="H122">
        <f>STDEV(C122:E122)</f>
        <v>151.2685857251676</v>
      </c>
      <c r="I122">
        <f>(B122*B4+C122*C4+D122*D4+E122*E4+F122*F4)/SUM(B4:F4)</f>
        <v>0.18710084178017444</v>
      </c>
    </row>
    <row r="123" spans="1:9" ht="12.75">
      <c r="A123" t="s">
        <v>81</v>
      </c>
      <c r="B123">
        <f>B83*10000/B62</f>
        <v>0.8651480483643356</v>
      </c>
      <c r="C123">
        <f>C83*10000/C62</f>
        <v>-0.11139492742378118</v>
      </c>
      <c r="D123">
        <f>D83*10000/D62</f>
        <v>0.8021651415540967</v>
      </c>
      <c r="E123">
        <f>E83*10000/E62</f>
        <v>1.0696263274899473</v>
      </c>
      <c r="F123">
        <f>F83*10000/F62</f>
        <v>5.667895009248342</v>
      </c>
      <c r="G123">
        <f>AVERAGE(C123:E123)</f>
        <v>0.5867988472067543</v>
      </c>
      <c r="H123">
        <f>STDEV(C123:E123)</f>
        <v>0.6192655179284401</v>
      </c>
      <c r="I123">
        <f>(B123*B4+C123*C4+D123*D4+E123*E4+F123*F4)/SUM(B4:F4)</f>
        <v>1.3055580856753395</v>
      </c>
    </row>
    <row r="124" spans="1:9" ht="12.75">
      <c r="A124" t="s">
        <v>82</v>
      </c>
      <c r="B124">
        <f>B84*10000/B62</f>
        <v>1.9996030297269</v>
      </c>
      <c r="C124">
        <f>C84*10000/C62</f>
        <v>1.8014829444252676</v>
      </c>
      <c r="D124">
        <f>D84*10000/D62</f>
        <v>0.2527779975405245</v>
      </c>
      <c r="E124">
        <f>E84*10000/E62</f>
        <v>0.36167694212461066</v>
      </c>
      <c r="F124">
        <f>F84*10000/F62</f>
        <v>2.667715977387677</v>
      </c>
      <c r="G124">
        <f>AVERAGE(C124:E124)</f>
        <v>0.8053126280301344</v>
      </c>
      <c r="H124">
        <f>STDEV(C124:E124)</f>
        <v>0.8644253695276225</v>
      </c>
      <c r="I124">
        <f>(B124*B4+C124*C4+D124*D4+E124*E4+F124*F4)/SUM(B4:F4)</f>
        <v>1.2265010781624348</v>
      </c>
    </row>
    <row r="125" spans="1:9" ht="12.75">
      <c r="A125" t="s">
        <v>83</v>
      </c>
      <c r="B125">
        <f>B85*10000/B62</f>
        <v>0.08270972320697248</v>
      </c>
      <c r="C125">
        <f>C85*10000/C62</f>
        <v>0.03426805620629457</v>
      </c>
      <c r="D125">
        <f>D85*10000/D62</f>
        <v>0.34712085731518655</v>
      </c>
      <c r="E125">
        <f>E85*10000/E62</f>
        <v>0.4164624237173252</v>
      </c>
      <c r="F125">
        <f>F85*10000/F62</f>
        <v>-1.0037937539136792</v>
      </c>
      <c r="G125">
        <f>AVERAGE(C125:E125)</f>
        <v>0.26595044574626875</v>
      </c>
      <c r="H125">
        <f>STDEV(C125:E125)</f>
        <v>0.20361633142994653</v>
      </c>
      <c r="I125">
        <f>(B125*B4+C125*C4+D125*D4+E125*E4+F125*F4)/SUM(B4:F4)</f>
        <v>0.06991390876791016</v>
      </c>
    </row>
    <row r="126" spans="1:9" ht="12.75">
      <c r="A126" t="s">
        <v>84</v>
      </c>
      <c r="B126">
        <f>B86*10000/B62</f>
        <v>1.3702836950240145</v>
      </c>
      <c r="C126">
        <f>C86*10000/C62</f>
        <v>0.5718903498854296</v>
      </c>
      <c r="D126">
        <f>D86*10000/D62</f>
        <v>-0.13901549847338965</v>
      </c>
      <c r="E126">
        <f>E86*10000/E62</f>
        <v>0.1927164405297471</v>
      </c>
      <c r="F126">
        <f>F86*10000/F62</f>
        <v>1.0366043989903169</v>
      </c>
      <c r="G126">
        <f>AVERAGE(C126:E126)</f>
        <v>0.20853043064726237</v>
      </c>
      <c r="H126">
        <f>STDEV(C126:E126)</f>
        <v>0.3557166611507968</v>
      </c>
      <c r="I126">
        <f>(B126*B4+C126*C4+D126*D4+E126*E4+F126*F4)/SUM(B4:F4)</f>
        <v>0.48687232328302904</v>
      </c>
    </row>
    <row r="127" spans="1:9" ht="12.75">
      <c r="A127" t="s">
        <v>85</v>
      </c>
      <c r="B127">
        <f>B87*10000/B62</f>
        <v>0.11305418680702542</v>
      </c>
      <c r="C127">
        <f>C87*10000/C62</f>
        <v>-0.3198676574557975</v>
      </c>
      <c r="D127">
        <f>D87*10000/D62</f>
        <v>-0.08527654954651795</v>
      </c>
      <c r="E127">
        <f>E87*10000/E62</f>
        <v>0.0851717437488495</v>
      </c>
      <c r="F127">
        <f>F87*10000/F62</f>
        <v>0.5694295613667772</v>
      </c>
      <c r="G127">
        <f>AVERAGE(C127:E127)</f>
        <v>-0.10665748775115531</v>
      </c>
      <c r="H127">
        <f>STDEV(C127:E127)</f>
        <v>0.2033644204892725</v>
      </c>
      <c r="I127">
        <f>(B127*B4+C127*C4+D127*D4+E127*E4+F127*F4)/SUM(B4:F4)</f>
        <v>0.01535444095284316</v>
      </c>
    </row>
    <row r="128" spans="1:9" ht="12.75">
      <c r="A128" t="s">
        <v>86</v>
      </c>
      <c r="B128">
        <f>B88*10000/B62</f>
        <v>0.40964083383708605</v>
      </c>
      <c r="C128">
        <f>C88*10000/C62</f>
        <v>0.319168434825568</v>
      </c>
      <c r="D128">
        <f>D88*10000/D62</f>
        <v>0.03639179571505358</v>
      </c>
      <c r="E128">
        <f>E88*10000/E62</f>
        <v>0.16517148586627234</v>
      </c>
      <c r="F128">
        <f>F88*10000/F62</f>
        <v>0.30030118673123896</v>
      </c>
      <c r="G128">
        <f>AVERAGE(C128:E128)</f>
        <v>0.17357723880229795</v>
      </c>
      <c r="H128">
        <f>STDEV(C128:E128)</f>
        <v>0.14157559612615328</v>
      </c>
      <c r="I128">
        <f>(B128*B4+C128*C4+D128*D4+E128*E4+F128*F4)/SUM(B4:F4)</f>
        <v>0.22459209660932725</v>
      </c>
    </row>
    <row r="129" spans="1:9" ht="12.75">
      <c r="A129" t="s">
        <v>87</v>
      </c>
      <c r="B129">
        <f>B89*10000/B62</f>
        <v>0.0379422143911771</v>
      </c>
      <c r="C129">
        <f>C89*10000/C62</f>
        <v>0.044234182175616636</v>
      </c>
      <c r="D129">
        <f>D89*10000/D62</f>
        <v>0.0629824012520584</v>
      </c>
      <c r="E129">
        <f>E89*10000/E62</f>
        <v>-0.0648972730970776</v>
      </c>
      <c r="F129">
        <f>F89*10000/F62</f>
        <v>-0.09956828919793921</v>
      </c>
      <c r="G129">
        <f>AVERAGE(C129:E129)</f>
        <v>0.014106436776865813</v>
      </c>
      <c r="H129">
        <f>STDEV(C129:E129)</f>
        <v>0.06905840687432074</v>
      </c>
      <c r="I129">
        <f>(B129*B4+C129*C4+D129*D4+E129*E4+F129*F4)/SUM(B4:F4)</f>
        <v>0.0023632368742725457</v>
      </c>
    </row>
    <row r="130" spans="1:9" ht="12.75">
      <c r="A130" t="s">
        <v>88</v>
      </c>
      <c r="B130">
        <f>B90*10000/B62</f>
        <v>0.032907226545083046</v>
      </c>
      <c r="C130">
        <f>C90*10000/C62</f>
        <v>0.11814087658322411</v>
      </c>
      <c r="D130">
        <f>D90*10000/D62</f>
        <v>0.025763071952826618</v>
      </c>
      <c r="E130">
        <f>E90*10000/E62</f>
        <v>0.03854189487304218</v>
      </c>
      <c r="F130">
        <f>F90*10000/F62</f>
        <v>0.3549739522687376</v>
      </c>
      <c r="G130">
        <f>AVERAGE(C130:E130)</f>
        <v>0.06081528113636431</v>
      </c>
      <c r="H130">
        <f>STDEV(C130:E130)</f>
        <v>0.05005489485364375</v>
      </c>
      <c r="I130">
        <f>(B130*B4+C130*C4+D130*D4+E130*E4+F130*F4)/SUM(B4:F4)</f>
        <v>0.09607348805869544</v>
      </c>
    </row>
    <row r="131" spans="1:9" ht="12.75">
      <c r="A131" t="s">
        <v>89</v>
      </c>
      <c r="B131">
        <f>B91*10000/B62</f>
        <v>0.006279575369887643</v>
      </c>
      <c r="C131">
        <f>C91*10000/C62</f>
        <v>-0.02151741831998998</v>
      </c>
      <c r="D131">
        <f>D91*10000/D62</f>
        <v>-0.011108168215785915</v>
      </c>
      <c r="E131">
        <f>E91*10000/E62</f>
        <v>-0.02919632334574885</v>
      </c>
      <c r="F131">
        <f>F91*10000/F62</f>
        <v>0.012359579589729532</v>
      </c>
      <c r="G131">
        <f>AVERAGE(C131:E131)</f>
        <v>-0.02060730329384158</v>
      </c>
      <c r="H131">
        <f>STDEV(C131:E131)</f>
        <v>0.009078357286536859</v>
      </c>
      <c r="I131">
        <f>(B131*B4+C131*C4+D131*D4+E131*E4+F131*F4)/SUM(B4:F4)</f>
        <v>-0.01232332454767111</v>
      </c>
    </row>
    <row r="132" spans="1:9" ht="12.75">
      <c r="A132" t="s">
        <v>90</v>
      </c>
      <c r="B132">
        <f>B92*10000/B62</f>
        <v>0.03126992258134199</v>
      </c>
      <c r="C132">
        <f>C92*10000/C62</f>
        <v>0.051977972245011855</v>
      </c>
      <c r="D132">
        <f>D92*10000/D62</f>
        <v>0.00893721505764266</v>
      </c>
      <c r="E132">
        <f>E92*10000/E62</f>
        <v>0.026090230001370035</v>
      </c>
      <c r="F132">
        <f>F92*10000/F62</f>
        <v>0.0565586199910931</v>
      </c>
      <c r="G132">
        <f>AVERAGE(C132:E132)</f>
        <v>0.029001805768008187</v>
      </c>
      <c r="H132">
        <f>STDEV(C132:E132)</f>
        <v>0.02166759446498789</v>
      </c>
      <c r="I132">
        <f>(B132*B4+C132*C4+D132*D4+E132*E4+F132*F4)/SUM(B4:F4)</f>
        <v>0.03301079613074817</v>
      </c>
    </row>
    <row r="133" spans="1:9" ht="12.75">
      <c r="A133" t="s">
        <v>91</v>
      </c>
      <c r="B133">
        <f>B93*10000/B62</f>
        <v>0.08483113407974938</v>
      </c>
      <c r="C133">
        <f>C93*10000/C62</f>
        <v>0.0543226636250093</v>
      </c>
      <c r="D133">
        <f>D93*10000/D62</f>
        <v>0.0631402500532934</v>
      </c>
      <c r="E133">
        <f>E93*10000/E62</f>
        <v>0.06591276942819246</v>
      </c>
      <c r="F133">
        <f>F93*10000/F62</f>
        <v>0.04402268837827302</v>
      </c>
      <c r="G133">
        <f>AVERAGE(C133:E133)</f>
        <v>0.06112522770216505</v>
      </c>
      <c r="H133">
        <f>STDEV(C133:E133)</f>
        <v>0.006052096697749195</v>
      </c>
      <c r="I133">
        <f>(B133*B4+C133*C4+D133*D4+E133*E4+F133*F4)/SUM(B4:F4)</f>
        <v>0.06226360225138418</v>
      </c>
    </row>
    <row r="134" spans="1:9" ht="12.75">
      <c r="A134" t="s">
        <v>92</v>
      </c>
      <c r="B134">
        <f>B94*10000/B62</f>
        <v>-0.031941240867709365</v>
      </c>
      <c r="C134">
        <f>C94*10000/C62</f>
        <v>-0.010786682175323756</v>
      </c>
      <c r="D134">
        <f>D94*10000/D62</f>
        <v>0.0031517537502158423</v>
      </c>
      <c r="E134">
        <f>E94*10000/E62</f>
        <v>0.027006588162520523</v>
      </c>
      <c r="F134">
        <f>F94*10000/F62</f>
        <v>0.004806608271971106</v>
      </c>
      <c r="G134">
        <f>AVERAGE(C134:E134)</f>
        <v>0.00645721991247087</v>
      </c>
      <c r="H134">
        <f>STDEV(C134:E134)</f>
        <v>0.019112231701706235</v>
      </c>
      <c r="I134">
        <f>(B134*B4+C134*C4+D134*D4+E134*E4+F134*F4)/SUM(B4:F4)</f>
        <v>0.0006931697969952096</v>
      </c>
    </row>
    <row r="135" spans="1:9" ht="12.75">
      <c r="A135" t="s">
        <v>93</v>
      </c>
      <c r="B135">
        <f>B95*10000/B62</f>
        <v>0.002197841153693996</v>
      </c>
      <c r="C135">
        <f>C95*10000/C62</f>
        <v>0.003956261971912751</v>
      </c>
      <c r="D135">
        <f>D95*10000/D62</f>
        <v>0.002757604096516919</v>
      </c>
      <c r="E135">
        <f>E95*10000/E62</f>
        <v>-0.005034929842205766</v>
      </c>
      <c r="F135">
        <f>F95*10000/F62</f>
        <v>0.0035349195341517776</v>
      </c>
      <c r="G135">
        <f>AVERAGE(C135:E135)</f>
        <v>0.0005596454087413013</v>
      </c>
      <c r="H135">
        <f>STDEV(C135:E135)</f>
        <v>0.004881971871533488</v>
      </c>
      <c r="I135">
        <f>(B135*B4+C135*C4+D135*D4+E135*E4+F135*F4)/SUM(B4:F4)</f>
        <v>0.001193372144708278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2004-03-10T10:52:22Z</cp:lastPrinted>
  <dcterms:created xsi:type="dcterms:W3CDTF">2004-03-10T10:52:22Z</dcterms:created>
  <dcterms:modified xsi:type="dcterms:W3CDTF">2004-03-10T11:16:23Z</dcterms:modified>
  <cp:category/>
  <cp:version/>
  <cp:contentType/>
  <cp:contentStatus/>
</cp:coreProperties>
</file>