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<sst xmlns="http://schemas.openxmlformats.org/spreadsheetml/2006/main" count="202" uniqueCount="97">
  <si>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11/03/2004       07:58:07</t>
  </si>
  <si>
    <t>LISSNER</t>
  </si>
  <si>
    <t>HCMQAP204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</si>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</sst>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22595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-0.003762</v>
      </c>
      <c r="D4" s="13">
        <v>-0.003756</v>
      </c>
      <c r="E4" s="13">
        <v>-0.003756</v>
      </c>
      <c r="F4" s="24">
        <v>-0.002085</v>
      </c>
      <c r="G4" s="34">
        <v>-0.011709</v>
      </c>
    </row>
    <row r="5" spans="1:7" ht="12.75" thickBot="1">
      <c r="A5" s="44" t="s">
        <v>13</v>
      </c>
      <c r="B5" s="45">
        <v>12.314352</v>
      </c>
      <c r="C5" s="46">
        <v>5.757615</v>
      </c>
      <c r="D5" s="46">
        <v>-2.425773</v>
      </c>
      <c r="E5" s="46">
        <v>-6.256867</v>
      </c>
      <c r="F5" s="47">
        <v>-8.029552</v>
      </c>
      <c r="G5" s="48">
        <v>1.848357</v>
      </c>
    </row>
    <row r="6" spans="1:7" ht="12.75" thickTop="1">
      <c r="A6" s="6" t="s">
        <v>14</v>
      </c>
      <c r="B6" s="39">
        <v>-144.5609</v>
      </c>
      <c r="C6" s="40">
        <v>39.78517</v>
      </c>
      <c r="D6" s="40">
        <v>-76.93341</v>
      </c>
      <c r="E6" s="40">
        <v>167.3185</v>
      </c>
      <c r="F6" s="41">
        <v>-78.16776</v>
      </c>
      <c r="G6" s="42">
        <v>-0.002352455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1.115432</v>
      </c>
      <c r="C8" s="14">
        <v>0.4350077</v>
      </c>
      <c r="D8" s="14">
        <v>-0.8872604</v>
      </c>
      <c r="E8" s="14">
        <v>0.2653635</v>
      </c>
      <c r="F8" s="25">
        <v>-3.158753</v>
      </c>
      <c r="G8" s="35">
        <v>-0.3054197</v>
      </c>
    </row>
    <row r="9" spans="1:7" ht="12">
      <c r="A9" s="20" t="s">
        <v>17</v>
      </c>
      <c r="B9" s="29">
        <v>0.9147469</v>
      </c>
      <c r="C9" s="14">
        <v>-0.5277105</v>
      </c>
      <c r="D9" s="14">
        <v>-0.2823029</v>
      </c>
      <c r="E9" s="14">
        <v>0.3246184</v>
      </c>
      <c r="F9" s="25">
        <v>-0.2339867</v>
      </c>
      <c r="G9" s="35">
        <v>-0.0159889</v>
      </c>
    </row>
    <row r="10" spans="1:7" ht="12">
      <c r="A10" s="20" t="s">
        <v>18</v>
      </c>
      <c r="B10" s="29">
        <v>0.4643559</v>
      </c>
      <c r="C10" s="14">
        <v>0.6732229</v>
      </c>
      <c r="D10" s="14">
        <v>0.9685486</v>
      </c>
      <c r="E10" s="14">
        <v>0.6794546</v>
      </c>
      <c r="F10" s="25">
        <v>0.1956235</v>
      </c>
      <c r="G10" s="35">
        <v>0.6517835</v>
      </c>
    </row>
    <row r="11" spans="1:7" ht="12">
      <c r="A11" s="21" t="s">
        <v>19</v>
      </c>
      <c r="B11" s="31">
        <v>4.326922</v>
      </c>
      <c r="C11" s="16">
        <v>4.346896</v>
      </c>
      <c r="D11" s="16">
        <v>4.660437</v>
      </c>
      <c r="E11" s="16">
        <v>4.679337</v>
      </c>
      <c r="F11" s="27">
        <v>15.03783</v>
      </c>
      <c r="G11" s="37">
        <v>5.927076</v>
      </c>
    </row>
    <row r="12" spans="1:7" ht="12">
      <c r="A12" s="20" t="s">
        <v>20</v>
      </c>
      <c r="B12" s="29">
        <v>-0.07141283</v>
      </c>
      <c r="C12" s="14">
        <v>-0.1462378</v>
      </c>
      <c r="D12" s="14">
        <v>0.05202081</v>
      </c>
      <c r="E12" s="14">
        <v>0.03967562</v>
      </c>
      <c r="F12" s="25">
        <v>-0.2126306</v>
      </c>
      <c r="G12" s="35">
        <v>-0.05188817</v>
      </c>
    </row>
    <row r="13" spans="1:7" ht="12">
      <c r="A13" s="20" t="s">
        <v>21</v>
      </c>
      <c r="B13" s="29">
        <v>0.04560272</v>
      </c>
      <c r="C13" s="14">
        <v>0.1101145</v>
      </c>
      <c r="D13" s="14">
        <v>-0.145471</v>
      </c>
      <c r="E13" s="14">
        <v>-0.01628282</v>
      </c>
      <c r="F13" s="25">
        <v>0.01860769</v>
      </c>
      <c r="G13" s="35">
        <v>-0.003302119</v>
      </c>
    </row>
    <row r="14" spans="1:7" ht="12">
      <c r="A14" s="20" t="s">
        <v>22</v>
      </c>
      <c r="B14" s="29">
        <v>0.06021399</v>
      </c>
      <c r="C14" s="14">
        <v>-0.01178905</v>
      </c>
      <c r="D14" s="14">
        <v>-0.02616013</v>
      </c>
      <c r="E14" s="14">
        <v>-0.06479484</v>
      </c>
      <c r="F14" s="25">
        <v>0.2511059</v>
      </c>
      <c r="G14" s="35">
        <v>0.01751562</v>
      </c>
    </row>
    <row r="15" spans="1:7" ht="12">
      <c r="A15" s="21" t="s">
        <v>23</v>
      </c>
      <c r="B15" s="31">
        <v>-0.3197745</v>
      </c>
      <c r="C15" s="16">
        <v>-0.02204611</v>
      </c>
      <c r="D15" s="16">
        <v>-0.008157367</v>
      </c>
      <c r="E15" s="16">
        <v>-0.04255058</v>
      </c>
      <c r="F15" s="27">
        <v>-0.2854279</v>
      </c>
      <c r="G15" s="37">
        <v>-0.1018278</v>
      </c>
    </row>
    <row r="16" spans="1:7" ht="12">
      <c r="A16" s="20" t="s">
        <v>24</v>
      </c>
      <c r="B16" s="29">
        <v>0.005149562</v>
      </c>
      <c r="C16" s="14">
        <v>-0.008110164</v>
      </c>
      <c r="D16" s="14">
        <v>0.01311322</v>
      </c>
      <c r="E16" s="14">
        <v>0.002015446</v>
      </c>
      <c r="F16" s="25">
        <v>-0.03502068</v>
      </c>
      <c r="G16" s="35">
        <v>-0.002247326</v>
      </c>
    </row>
    <row r="17" spans="1:7" ht="12">
      <c r="A17" s="20" t="s">
        <v>25</v>
      </c>
      <c r="B17" s="29">
        <v>-0.01910367</v>
      </c>
      <c r="C17" s="14">
        <v>-0.007434494</v>
      </c>
      <c r="D17" s="14">
        <v>-0.01592722</v>
      </c>
      <c r="E17" s="14">
        <v>-0.0210826</v>
      </c>
      <c r="F17" s="25">
        <v>-0.02927176</v>
      </c>
      <c r="G17" s="35">
        <v>-0.01736128</v>
      </c>
    </row>
    <row r="18" spans="1:7" ht="12">
      <c r="A18" s="20" t="s">
        <v>26</v>
      </c>
      <c r="B18" s="29">
        <v>0.02830547</v>
      </c>
      <c r="C18" s="14">
        <v>-0.005611397</v>
      </c>
      <c r="D18" s="14">
        <v>0.007164129</v>
      </c>
      <c r="E18" s="14">
        <v>-0.02903561</v>
      </c>
      <c r="F18" s="25">
        <v>0.01873747</v>
      </c>
      <c r="G18" s="35">
        <v>-1.419263E-05</v>
      </c>
    </row>
    <row r="19" spans="1:7" ht="12">
      <c r="A19" s="21" t="s">
        <v>27</v>
      </c>
      <c r="B19" s="31">
        <v>-0.1969828</v>
      </c>
      <c r="C19" s="16">
        <v>-0.1768967</v>
      </c>
      <c r="D19" s="16">
        <v>-0.1748454</v>
      </c>
      <c r="E19" s="16">
        <v>-0.1794239</v>
      </c>
      <c r="F19" s="27">
        <v>-0.1430028</v>
      </c>
      <c r="G19" s="37">
        <v>-0.1753874</v>
      </c>
    </row>
    <row r="20" spans="1:7" ht="12.75" thickBot="1">
      <c r="A20" s="44" t="s">
        <v>28</v>
      </c>
      <c r="B20" s="45">
        <v>-0.001914902</v>
      </c>
      <c r="C20" s="46">
        <v>-0.0007761361</v>
      </c>
      <c r="D20" s="46">
        <v>-0.004166374</v>
      </c>
      <c r="E20" s="46">
        <v>-0.002719696</v>
      </c>
      <c r="F20" s="47">
        <v>-0.004588891</v>
      </c>
      <c r="G20" s="48">
        <v>-0.002732737</v>
      </c>
    </row>
    <row r="21" spans="1:7" ht="12.75" thickTop="1">
      <c r="A21" s="6" t="s">
        <v>29</v>
      </c>
      <c r="B21" s="39">
        <v>-227.1247</v>
      </c>
      <c r="C21" s="40">
        <v>83.76628</v>
      </c>
      <c r="D21" s="40">
        <v>23.19838</v>
      </c>
      <c r="E21" s="40">
        <v>104.4362</v>
      </c>
      <c r="F21" s="41">
        <v>-135.1637</v>
      </c>
      <c r="G21" s="43">
        <v>0.008537864</v>
      </c>
    </row>
    <row r="22" spans="1:7" ht="12">
      <c r="A22" s="20" t="s">
        <v>30</v>
      </c>
      <c r="B22" s="29">
        <v>246.3369</v>
      </c>
      <c r="C22" s="14">
        <v>115.1574</v>
      </c>
      <c r="D22" s="14">
        <v>-48.51585</v>
      </c>
      <c r="E22" s="14">
        <v>-125.1439</v>
      </c>
      <c r="F22" s="25">
        <v>-160.6049</v>
      </c>
      <c r="G22" s="36">
        <v>0</v>
      </c>
    </row>
    <row r="23" spans="1:7" ht="12">
      <c r="A23" s="20" t="s">
        <v>31</v>
      </c>
      <c r="B23" s="29">
        <v>-3.513658</v>
      </c>
      <c r="C23" s="14">
        <v>3.889418</v>
      </c>
      <c r="D23" s="14">
        <v>-1.92034</v>
      </c>
      <c r="E23" s="14">
        <v>-1.640268</v>
      </c>
      <c r="F23" s="25">
        <v>4.793406</v>
      </c>
      <c r="G23" s="35">
        <v>0.2128434</v>
      </c>
    </row>
    <row r="24" spans="1:7" ht="12">
      <c r="A24" s="20" t="s">
        <v>32</v>
      </c>
      <c r="B24" s="29">
        <v>0.4713788</v>
      </c>
      <c r="C24" s="14">
        <v>-1.423391</v>
      </c>
      <c r="D24" s="14">
        <v>-0.7193641</v>
      </c>
      <c r="E24" s="14">
        <v>0.1531319</v>
      </c>
      <c r="F24" s="25">
        <v>5.492014</v>
      </c>
      <c r="G24" s="35">
        <v>0.3224517</v>
      </c>
    </row>
    <row r="25" spans="1:7" ht="12">
      <c r="A25" s="20" t="s">
        <v>33</v>
      </c>
      <c r="B25" s="29">
        <v>-1.428884</v>
      </c>
      <c r="C25" s="14">
        <v>0.7056445</v>
      </c>
      <c r="D25" s="14">
        <v>-0.0692113</v>
      </c>
      <c r="E25" s="14">
        <v>0.1684468</v>
      </c>
      <c r="F25" s="25">
        <v>-2.606489</v>
      </c>
      <c r="G25" s="35">
        <v>-0.3607199</v>
      </c>
    </row>
    <row r="26" spans="1:7" ht="12">
      <c r="A26" s="21" t="s">
        <v>34</v>
      </c>
      <c r="B26" s="31">
        <v>1.397517</v>
      </c>
      <c r="C26" s="16">
        <v>0.5221176</v>
      </c>
      <c r="D26" s="16">
        <v>-0.1597986</v>
      </c>
      <c r="E26" s="16">
        <v>0.2353398</v>
      </c>
      <c r="F26" s="27">
        <v>1.578784</v>
      </c>
      <c r="G26" s="37">
        <v>0.5565143</v>
      </c>
    </row>
    <row r="27" spans="1:7" ht="12">
      <c r="A27" s="20" t="s">
        <v>35</v>
      </c>
      <c r="B27" s="29">
        <v>-0.1144752</v>
      </c>
      <c r="C27" s="14">
        <v>-0.01100724</v>
      </c>
      <c r="D27" s="14">
        <v>-0.1738989</v>
      </c>
      <c r="E27" s="14">
        <v>-0.06775948</v>
      </c>
      <c r="F27" s="25">
        <v>0.05124516</v>
      </c>
      <c r="G27" s="35">
        <v>-0.07047451</v>
      </c>
    </row>
    <row r="28" spans="1:7" ht="12">
      <c r="A28" s="20" t="s">
        <v>36</v>
      </c>
      <c r="B28" s="29">
        <v>-0.1156722</v>
      </c>
      <c r="C28" s="14">
        <v>-0.2158667</v>
      </c>
      <c r="D28" s="14">
        <v>0.1998543</v>
      </c>
      <c r="E28" s="14">
        <v>0.1360668</v>
      </c>
      <c r="F28" s="25">
        <v>0.5630642</v>
      </c>
      <c r="G28" s="35">
        <v>0.08727638</v>
      </c>
    </row>
    <row r="29" spans="1:7" ht="12">
      <c r="A29" s="20" t="s">
        <v>37</v>
      </c>
      <c r="B29" s="29">
        <v>-0.08919995</v>
      </c>
      <c r="C29" s="14">
        <v>-0.04603023</v>
      </c>
      <c r="D29" s="14">
        <v>0.04747812</v>
      </c>
      <c r="E29" s="14">
        <v>0.03630333</v>
      </c>
      <c r="F29" s="25">
        <v>-0.04839381</v>
      </c>
      <c r="G29" s="35">
        <v>-0.01028937</v>
      </c>
    </row>
    <row r="30" spans="1:7" ht="12">
      <c r="A30" s="21" t="s">
        <v>38</v>
      </c>
      <c r="B30" s="31">
        <v>0.1506978</v>
      </c>
      <c r="C30" s="16">
        <v>0.04598528</v>
      </c>
      <c r="D30" s="16">
        <v>-0.0001004446</v>
      </c>
      <c r="E30" s="16">
        <v>0.04631924</v>
      </c>
      <c r="F30" s="27">
        <v>0.3498875</v>
      </c>
      <c r="G30" s="37">
        <v>0.09070151</v>
      </c>
    </row>
    <row r="31" spans="1:7" ht="12">
      <c r="A31" s="20" t="s">
        <v>39</v>
      </c>
      <c r="B31" s="29">
        <v>-0.02418749</v>
      </c>
      <c r="C31" s="14">
        <v>-0.03925895</v>
      </c>
      <c r="D31" s="14">
        <v>0.02325887</v>
      </c>
      <c r="E31" s="14">
        <v>0.01972494</v>
      </c>
      <c r="F31" s="25">
        <v>0.01560675</v>
      </c>
      <c r="G31" s="35">
        <v>-0.0005289715</v>
      </c>
    </row>
    <row r="32" spans="1:7" ht="12">
      <c r="A32" s="20" t="s">
        <v>40</v>
      </c>
      <c r="B32" s="29">
        <v>-0.00852302</v>
      </c>
      <c r="C32" s="14">
        <v>-0.006743266</v>
      </c>
      <c r="D32" s="14">
        <v>0.04562432</v>
      </c>
      <c r="E32" s="14">
        <v>0.01847673</v>
      </c>
      <c r="F32" s="25">
        <v>0.03930278</v>
      </c>
      <c r="G32" s="35">
        <v>0.01781195</v>
      </c>
    </row>
    <row r="33" spans="1:7" ht="12">
      <c r="A33" s="20" t="s">
        <v>41</v>
      </c>
      <c r="B33" s="29">
        <v>0.1409634</v>
      </c>
      <c r="C33" s="14">
        <v>0.06578348</v>
      </c>
      <c r="D33" s="14">
        <v>0.07495734</v>
      </c>
      <c r="E33" s="14">
        <v>0.06497074</v>
      </c>
      <c r="F33" s="25">
        <v>0.06759785</v>
      </c>
      <c r="G33" s="49">
        <v>0.07890079</v>
      </c>
    </row>
    <row r="34" spans="1:7" ht="12">
      <c r="A34" s="21" t="s">
        <v>42</v>
      </c>
      <c r="B34" s="31">
        <v>-0.01549766</v>
      </c>
      <c r="C34" s="16">
        <v>-0.00660782</v>
      </c>
      <c r="D34" s="16">
        <v>0.006970481</v>
      </c>
      <c r="E34" s="16">
        <v>0.02239093</v>
      </c>
      <c r="F34" s="27">
        <v>-0.004615959</v>
      </c>
      <c r="G34" s="37">
        <v>0.002629394</v>
      </c>
    </row>
    <row r="35" spans="1:7" ht="12.75" thickBot="1">
      <c r="A35" s="22" t="s">
        <v>43</v>
      </c>
      <c r="B35" s="32">
        <v>-0.007460543</v>
      </c>
      <c r="C35" s="17">
        <v>0.001454617</v>
      </c>
      <c r="D35" s="17">
        <v>0.002261362</v>
      </c>
      <c r="E35" s="17">
        <v>0.0005825634</v>
      </c>
      <c r="F35" s="28">
        <v>0.005115396</v>
      </c>
      <c r="G35" s="38">
        <v>0.0006397047</v>
      </c>
    </row>
    <row r="36" spans="1:7" ht="12">
      <c r="A36" s="4" t="s">
        <v>44</v>
      </c>
      <c r="B36" s="3">
        <v>19.31763</v>
      </c>
      <c r="C36" s="3">
        <v>19.32678</v>
      </c>
      <c r="D36" s="3">
        <v>19.34204</v>
      </c>
      <c r="E36" s="3">
        <v>19.34815</v>
      </c>
      <c r="F36" s="3">
        <v>19.3634</v>
      </c>
      <c r="G36" s="3"/>
    </row>
    <row r="37" spans="1:6" ht="12">
      <c r="A37" s="4" t="s">
        <v>45</v>
      </c>
      <c r="B37" s="2">
        <v>0.1042684</v>
      </c>
      <c r="C37" s="2">
        <v>0.03662109</v>
      </c>
      <c r="D37" s="2">
        <v>0.006612142</v>
      </c>
      <c r="E37" s="2">
        <v>-0.01220703</v>
      </c>
      <c r="F37" s="2">
        <v>-0.02746582</v>
      </c>
    </row>
    <row r="38" spans="1:7" ht="12">
      <c r="A38" s="4" t="s">
        <v>52</v>
      </c>
      <c r="B38" s="2">
        <v>0.0002551101</v>
      </c>
      <c r="C38" s="2">
        <v>-6.926548E-05</v>
      </c>
      <c r="D38" s="2">
        <v>0.000130975</v>
      </c>
      <c r="E38" s="2">
        <v>-0.0002821755</v>
      </c>
      <c r="F38" s="2">
        <v>0.0001291615</v>
      </c>
      <c r="G38" s="2">
        <v>6.449379E-05</v>
      </c>
    </row>
    <row r="39" spans="1:7" ht="12.75" thickBot="1">
      <c r="A39" s="4" t="s">
        <v>53</v>
      </c>
      <c r="B39" s="2">
        <v>0.0003798277</v>
      </c>
      <c r="C39" s="2">
        <v>-0.000141605</v>
      </c>
      <c r="D39" s="2">
        <v>-3.880181E-05</v>
      </c>
      <c r="E39" s="2">
        <v>-0.0001810729</v>
      </c>
      <c r="F39" s="2">
        <v>0.0002318527</v>
      </c>
      <c r="G39" s="2">
        <v>0.0008514731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3.116273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0.003762</v>
      </c>
      <c r="D4">
        <v>0.003756</v>
      </c>
      <c r="E4">
        <v>0.003756</v>
      </c>
      <c r="F4">
        <v>0.002085</v>
      </c>
      <c r="G4">
        <v>0.011709</v>
      </c>
    </row>
    <row r="5" spans="1:7" ht="12.75">
      <c r="A5" t="s">
        <v>13</v>
      </c>
      <c r="B5">
        <v>12.314352</v>
      </c>
      <c r="C5">
        <v>5.757615</v>
      </c>
      <c r="D5">
        <v>-2.425773</v>
      </c>
      <c r="E5">
        <v>-6.256867</v>
      </c>
      <c r="F5">
        <v>-8.029552</v>
      </c>
      <c r="G5">
        <v>1.848357</v>
      </c>
    </row>
    <row r="6" spans="1:7" ht="12.75">
      <c r="A6" t="s">
        <v>14</v>
      </c>
      <c r="B6" s="50">
        <v>-144.5609</v>
      </c>
      <c r="C6" s="50">
        <v>39.78517</v>
      </c>
      <c r="D6" s="50">
        <v>-76.93341</v>
      </c>
      <c r="E6" s="50">
        <v>167.3185</v>
      </c>
      <c r="F6" s="50">
        <v>-78.16776</v>
      </c>
      <c r="G6" s="50">
        <v>-0.002352455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1.115432</v>
      </c>
      <c r="C8" s="50">
        <v>0.4350077</v>
      </c>
      <c r="D8" s="50">
        <v>-0.8872604</v>
      </c>
      <c r="E8" s="50">
        <v>0.2653635</v>
      </c>
      <c r="F8" s="50">
        <v>-3.158753</v>
      </c>
      <c r="G8" s="50">
        <v>-0.3054197</v>
      </c>
    </row>
    <row r="9" spans="1:7" ht="12.75">
      <c r="A9" t="s">
        <v>17</v>
      </c>
      <c r="B9" s="50">
        <v>0.9147469</v>
      </c>
      <c r="C9" s="50">
        <v>-0.5277105</v>
      </c>
      <c r="D9" s="50">
        <v>-0.2823029</v>
      </c>
      <c r="E9" s="50">
        <v>0.3246184</v>
      </c>
      <c r="F9" s="50">
        <v>-0.2339867</v>
      </c>
      <c r="G9" s="50">
        <v>-0.0159889</v>
      </c>
    </row>
    <row r="10" spans="1:7" ht="12.75">
      <c r="A10" t="s">
        <v>18</v>
      </c>
      <c r="B10" s="50">
        <v>0.4643559</v>
      </c>
      <c r="C10" s="50">
        <v>0.6732229</v>
      </c>
      <c r="D10" s="50">
        <v>0.9685486</v>
      </c>
      <c r="E10" s="50">
        <v>0.6794546</v>
      </c>
      <c r="F10" s="50">
        <v>0.1956235</v>
      </c>
      <c r="G10" s="50">
        <v>0.6517835</v>
      </c>
    </row>
    <row r="11" spans="1:7" ht="12.75">
      <c r="A11" t="s">
        <v>19</v>
      </c>
      <c r="B11" s="50">
        <v>4.326922</v>
      </c>
      <c r="C11" s="50">
        <v>4.346896</v>
      </c>
      <c r="D11" s="50">
        <v>4.660437</v>
      </c>
      <c r="E11" s="50">
        <v>4.679337</v>
      </c>
      <c r="F11" s="50">
        <v>15.03783</v>
      </c>
      <c r="G11" s="50">
        <v>5.927076</v>
      </c>
    </row>
    <row r="12" spans="1:7" ht="12.75">
      <c r="A12" t="s">
        <v>20</v>
      </c>
      <c r="B12" s="50">
        <v>-0.07141283</v>
      </c>
      <c r="C12" s="50">
        <v>-0.1462378</v>
      </c>
      <c r="D12" s="50">
        <v>0.05202081</v>
      </c>
      <c r="E12" s="50">
        <v>0.03967562</v>
      </c>
      <c r="F12" s="50">
        <v>-0.2126306</v>
      </c>
      <c r="G12" s="50">
        <v>-0.05188817</v>
      </c>
    </row>
    <row r="13" spans="1:7" ht="12.75">
      <c r="A13" t="s">
        <v>21</v>
      </c>
      <c r="B13" s="50">
        <v>0.04560272</v>
      </c>
      <c r="C13" s="50">
        <v>0.1101145</v>
      </c>
      <c r="D13" s="50">
        <v>-0.145471</v>
      </c>
      <c r="E13" s="50">
        <v>-0.01628282</v>
      </c>
      <c r="F13" s="50">
        <v>0.01860769</v>
      </c>
      <c r="G13" s="50">
        <v>-0.003302119</v>
      </c>
    </row>
    <row r="14" spans="1:7" ht="12.75">
      <c r="A14" t="s">
        <v>22</v>
      </c>
      <c r="B14" s="50">
        <v>0.06021399</v>
      </c>
      <c r="C14" s="50">
        <v>-0.01178905</v>
      </c>
      <c r="D14" s="50">
        <v>-0.02616013</v>
      </c>
      <c r="E14" s="50">
        <v>-0.06479484</v>
      </c>
      <c r="F14" s="50">
        <v>0.2511059</v>
      </c>
      <c r="G14" s="50">
        <v>0.01751562</v>
      </c>
    </row>
    <row r="15" spans="1:7" ht="12.75">
      <c r="A15" t="s">
        <v>23</v>
      </c>
      <c r="B15" s="50">
        <v>-0.3197745</v>
      </c>
      <c r="C15" s="50">
        <v>-0.02204611</v>
      </c>
      <c r="D15" s="50">
        <v>-0.008157367</v>
      </c>
      <c r="E15" s="50">
        <v>-0.04255058</v>
      </c>
      <c r="F15" s="50">
        <v>-0.2854279</v>
      </c>
      <c r="G15" s="50">
        <v>-0.1018278</v>
      </c>
    </row>
    <row r="16" spans="1:7" ht="12.75">
      <c r="A16" t="s">
        <v>24</v>
      </c>
      <c r="B16" s="50">
        <v>0.005149562</v>
      </c>
      <c r="C16" s="50">
        <v>-0.008110164</v>
      </c>
      <c r="D16" s="50">
        <v>0.01311322</v>
      </c>
      <c r="E16" s="50">
        <v>0.002015446</v>
      </c>
      <c r="F16" s="50">
        <v>-0.03502068</v>
      </c>
      <c r="G16" s="50">
        <v>-0.002247326</v>
      </c>
    </row>
    <row r="17" spans="1:7" ht="12.75">
      <c r="A17" t="s">
        <v>25</v>
      </c>
      <c r="B17" s="50">
        <v>-0.01910367</v>
      </c>
      <c r="C17" s="50">
        <v>-0.007434494</v>
      </c>
      <c r="D17" s="50">
        <v>-0.01592722</v>
      </c>
      <c r="E17" s="50">
        <v>-0.0210826</v>
      </c>
      <c r="F17" s="50">
        <v>-0.02927176</v>
      </c>
      <c r="G17" s="50">
        <v>-0.01736128</v>
      </c>
    </row>
    <row r="18" spans="1:7" ht="12.75">
      <c r="A18" t="s">
        <v>26</v>
      </c>
      <c r="B18" s="50">
        <v>0.02830547</v>
      </c>
      <c r="C18" s="50">
        <v>-0.005611397</v>
      </c>
      <c r="D18" s="50">
        <v>0.007164129</v>
      </c>
      <c r="E18" s="50">
        <v>-0.02903561</v>
      </c>
      <c r="F18" s="50">
        <v>0.01873747</v>
      </c>
      <c r="G18" s="50">
        <v>-1.419263E-05</v>
      </c>
    </row>
    <row r="19" spans="1:7" ht="12.75">
      <c r="A19" t="s">
        <v>27</v>
      </c>
      <c r="B19" s="50">
        <v>-0.1969828</v>
      </c>
      <c r="C19" s="50">
        <v>-0.1768967</v>
      </c>
      <c r="D19" s="50">
        <v>-0.1748454</v>
      </c>
      <c r="E19" s="50">
        <v>-0.1794239</v>
      </c>
      <c r="F19" s="50">
        <v>-0.1430028</v>
      </c>
      <c r="G19" s="50">
        <v>-0.1753874</v>
      </c>
    </row>
    <row r="20" spans="1:7" ht="12.75">
      <c r="A20" t="s">
        <v>28</v>
      </c>
      <c r="B20" s="50">
        <v>-0.001914902</v>
      </c>
      <c r="C20" s="50">
        <v>-0.0007761361</v>
      </c>
      <c r="D20" s="50">
        <v>-0.004166374</v>
      </c>
      <c r="E20" s="50">
        <v>-0.002719696</v>
      </c>
      <c r="F20" s="50">
        <v>-0.004588891</v>
      </c>
      <c r="G20" s="50">
        <v>-0.002732737</v>
      </c>
    </row>
    <row r="21" spans="1:7" ht="12.75">
      <c r="A21" t="s">
        <v>29</v>
      </c>
      <c r="B21" s="50">
        <v>-227.1247</v>
      </c>
      <c r="C21" s="50">
        <v>83.76628</v>
      </c>
      <c r="D21" s="50">
        <v>23.19838</v>
      </c>
      <c r="E21" s="50">
        <v>104.4362</v>
      </c>
      <c r="F21" s="50">
        <v>-135.1637</v>
      </c>
      <c r="G21" s="50">
        <v>0.008537864</v>
      </c>
    </row>
    <row r="22" spans="1:7" ht="12.75">
      <c r="A22" t="s">
        <v>30</v>
      </c>
      <c r="B22" s="50">
        <v>246.3369</v>
      </c>
      <c r="C22" s="50">
        <v>115.1574</v>
      </c>
      <c r="D22" s="50">
        <v>-48.51585</v>
      </c>
      <c r="E22" s="50">
        <v>-125.1439</v>
      </c>
      <c r="F22" s="50">
        <v>-160.6049</v>
      </c>
      <c r="G22" s="50">
        <v>0</v>
      </c>
    </row>
    <row r="23" spans="1:7" ht="12.75">
      <c r="A23" t="s">
        <v>31</v>
      </c>
      <c r="B23" s="50">
        <v>-3.513658</v>
      </c>
      <c r="C23" s="50">
        <v>3.889418</v>
      </c>
      <c r="D23" s="50">
        <v>-1.92034</v>
      </c>
      <c r="E23" s="50">
        <v>-1.640268</v>
      </c>
      <c r="F23" s="50">
        <v>4.793406</v>
      </c>
      <c r="G23" s="50">
        <v>0.2128434</v>
      </c>
    </row>
    <row r="24" spans="1:7" ht="12.75">
      <c r="A24" t="s">
        <v>32</v>
      </c>
      <c r="B24" s="50">
        <v>0.4713788</v>
      </c>
      <c r="C24" s="50">
        <v>-1.423391</v>
      </c>
      <c r="D24" s="50">
        <v>-0.7193641</v>
      </c>
      <c r="E24" s="50">
        <v>0.1531319</v>
      </c>
      <c r="F24" s="50">
        <v>5.492014</v>
      </c>
      <c r="G24" s="50">
        <v>0.3224517</v>
      </c>
    </row>
    <row r="25" spans="1:7" ht="12.75">
      <c r="A25" t="s">
        <v>33</v>
      </c>
      <c r="B25" s="50">
        <v>-1.428884</v>
      </c>
      <c r="C25" s="50">
        <v>0.7056445</v>
      </c>
      <c r="D25" s="50">
        <v>-0.0692113</v>
      </c>
      <c r="E25" s="50">
        <v>0.1684468</v>
      </c>
      <c r="F25" s="50">
        <v>-2.606489</v>
      </c>
      <c r="G25" s="50">
        <v>-0.3607199</v>
      </c>
    </row>
    <row r="26" spans="1:7" ht="12.75">
      <c r="A26" t="s">
        <v>34</v>
      </c>
      <c r="B26" s="50">
        <v>1.397517</v>
      </c>
      <c r="C26" s="50">
        <v>0.5221176</v>
      </c>
      <c r="D26" s="50">
        <v>-0.1597986</v>
      </c>
      <c r="E26" s="50">
        <v>0.2353398</v>
      </c>
      <c r="F26" s="50">
        <v>1.578784</v>
      </c>
      <c r="G26" s="50">
        <v>0.5565143</v>
      </c>
    </row>
    <row r="27" spans="1:7" ht="12.75">
      <c r="A27" t="s">
        <v>35</v>
      </c>
      <c r="B27" s="50">
        <v>-0.1144752</v>
      </c>
      <c r="C27" s="50">
        <v>-0.01100724</v>
      </c>
      <c r="D27" s="50">
        <v>-0.1738989</v>
      </c>
      <c r="E27" s="50">
        <v>-0.06775948</v>
      </c>
      <c r="F27" s="50">
        <v>0.05124516</v>
      </c>
      <c r="G27" s="50">
        <v>-0.07047451</v>
      </c>
    </row>
    <row r="28" spans="1:7" ht="12.75">
      <c r="A28" t="s">
        <v>36</v>
      </c>
      <c r="B28" s="50">
        <v>-0.1156722</v>
      </c>
      <c r="C28" s="50">
        <v>-0.2158667</v>
      </c>
      <c r="D28" s="50">
        <v>0.1998543</v>
      </c>
      <c r="E28" s="50">
        <v>0.1360668</v>
      </c>
      <c r="F28" s="50">
        <v>0.5630642</v>
      </c>
      <c r="G28" s="50">
        <v>0.08727638</v>
      </c>
    </row>
    <row r="29" spans="1:7" ht="12.75">
      <c r="A29" t="s">
        <v>37</v>
      </c>
      <c r="B29" s="50">
        <v>-0.08919995</v>
      </c>
      <c r="C29" s="50">
        <v>-0.04603023</v>
      </c>
      <c r="D29" s="50">
        <v>0.04747812</v>
      </c>
      <c r="E29" s="50">
        <v>0.03630333</v>
      </c>
      <c r="F29" s="50">
        <v>-0.04839381</v>
      </c>
      <c r="G29" s="50">
        <v>-0.01028937</v>
      </c>
    </row>
    <row r="30" spans="1:7" ht="12.75">
      <c r="A30" t="s">
        <v>38</v>
      </c>
      <c r="B30" s="50">
        <v>0.1506978</v>
      </c>
      <c r="C30" s="50">
        <v>0.04598528</v>
      </c>
      <c r="D30" s="50">
        <v>-0.0001004446</v>
      </c>
      <c r="E30" s="50">
        <v>0.04631924</v>
      </c>
      <c r="F30" s="50">
        <v>0.3498875</v>
      </c>
      <c r="G30" s="50">
        <v>0.09070151</v>
      </c>
    </row>
    <row r="31" spans="1:7" ht="12.75">
      <c r="A31" t="s">
        <v>39</v>
      </c>
      <c r="B31" s="50">
        <v>-0.02418749</v>
      </c>
      <c r="C31" s="50">
        <v>-0.03925895</v>
      </c>
      <c r="D31" s="50">
        <v>0.02325887</v>
      </c>
      <c r="E31" s="50">
        <v>0.01972494</v>
      </c>
      <c r="F31" s="50">
        <v>0.01560675</v>
      </c>
      <c r="G31" s="50">
        <v>-0.0005289715</v>
      </c>
    </row>
    <row r="32" spans="1:7" ht="12.75">
      <c r="A32" t="s">
        <v>40</v>
      </c>
      <c r="B32" s="50">
        <v>-0.00852302</v>
      </c>
      <c r="C32" s="50">
        <v>-0.006743266</v>
      </c>
      <c r="D32" s="50">
        <v>0.04562432</v>
      </c>
      <c r="E32" s="50">
        <v>0.01847673</v>
      </c>
      <c r="F32" s="50">
        <v>0.03930278</v>
      </c>
      <c r="G32" s="50">
        <v>0.01781195</v>
      </c>
    </row>
    <row r="33" spans="1:7" ht="12.75">
      <c r="A33" t="s">
        <v>41</v>
      </c>
      <c r="B33" s="50">
        <v>0.1409634</v>
      </c>
      <c r="C33" s="50">
        <v>0.06578348</v>
      </c>
      <c r="D33" s="50">
        <v>0.07495734</v>
      </c>
      <c r="E33" s="50">
        <v>0.06497074</v>
      </c>
      <c r="F33" s="50">
        <v>0.06759785</v>
      </c>
      <c r="G33" s="50">
        <v>0.07890079</v>
      </c>
    </row>
    <row r="34" spans="1:7" ht="12.75">
      <c r="A34" t="s">
        <v>42</v>
      </c>
      <c r="B34" s="50">
        <v>-0.01549766</v>
      </c>
      <c r="C34" s="50">
        <v>-0.00660782</v>
      </c>
      <c r="D34" s="50">
        <v>0.006970481</v>
      </c>
      <c r="E34" s="50">
        <v>0.02239093</v>
      </c>
      <c r="F34" s="50">
        <v>-0.004615959</v>
      </c>
      <c r="G34" s="50">
        <v>0.002629394</v>
      </c>
    </row>
    <row r="35" spans="1:7" ht="12.75">
      <c r="A35" t="s">
        <v>43</v>
      </c>
      <c r="B35" s="50">
        <v>-0.007460543</v>
      </c>
      <c r="C35" s="50">
        <v>0.001454617</v>
      </c>
      <c r="D35" s="50">
        <v>0.002261362</v>
      </c>
      <c r="E35" s="50">
        <v>0.0005825634</v>
      </c>
      <c r="F35" s="50">
        <v>0.005115396</v>
      </c>
      <c r="G35" s="50">
        <v>0.0006397047</v>
      </c>
    </row>
    <row r="36" spans="1:6" ht="12.75">
      <c r="A36" t="s">
        <v>44</v>
      </c>
      <c r="B36" s="50">
        <v>19.31763</v>
      </c>
      <c r="C36" s="50">
        <v>19.32678</v>
      </c>
      <c r="D36" s="50">
        <v>19.34204</v>
      </c>
      <c r="E36" s="50">
        <v>19.34815</v>
      </c>
      <c r="F36" s="50">
        <v>19.3634</v>
      </c>
    </row>
    <row r="37" spans="1:6" ht="12.75">
      <c r="A37" t="s">
        <v>45</v>
      </c>
      <c r="B37" s="50">
        <v>0.1042684</v>
      </c>
      <c r="C37" s="50">
        <v>0.03662109</v>
      </c>
      <c r="D37" s="50">
        <v>0.006612142</v>
      </c>
      <c r="E37" s="50">
        <v>-0.01220703</v>
      </c>
      <c r="F37" s="50">
        <v>-0.02746582</v>
      </c>
    </row>
    <row r="38" spans="1:7" ht="12.75">
      <c r="A38" t="s">
        <v>54</v>
      </c>
      <c r="B38" s="50">
        <v>0.0002551101</v>
      </c>
      <c r="C38" s="50">
        <v>-6.926548E-05</v>
      </c>
      <c r="D38" s="50">
        <v>0.000130975</v>
      </c>
      <c r="E38" s="50">
        <v>-0.0002821755</v>
      </c>
      <c r="F38" s="50">
        <v>0.0001291615</v>
      </c>
      <c r="G38" s="50">
        <v>6.449379E-05</v>
      </c>
    </row>
    <row r="39" spans="1:7" ht="12.75">
      <c r="A39" t="s">
        <v>55</v>
      </c>
      <c r="B39" s="50">
        <v>0.0003798277</v>
      </c>
      <c r="C39" s="50">
        <v>-0.000141605</v>
      </c>
      <c r="D39" s="50">
        <v>-3.880181E-05</v>
      </c>
      <c r="E39" s="50">
        <v>-0.0001810729</v>
      </c>
      <c r="F39" s="50">
        <v>0.0002318527</v>
      </c>
      <c r="G39" s="50">
        <v>0.0008514731</v>
      </c>
    </row>
    <row r="40" spans="2:5" ht="12.75">
      <c r="B40" t="s">
        <v>46</v>
      </c>
      <c r="C40">
        <v>-0.003758</v>
      </c>
      <c r="D40" t="s">
        <v>47</v>
      </c>
      <c r="E40">
        <v>3.116273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0.00025511008749962247</v>
      </c>
      <c r="C50">
        <f>-0.017/(C7*C7+C22*C22)*(C21*C22+C6*C7)</f>
        <v>-6.92654757403057E-05</v>
      </c>
      <c r="D50">
        <f>-0.017/(D7*D7+D22*D22)*(D21*D22+D6*D7)</f>
        <v>0.00013097504727658046</v>
      </c>
      <c r="E50">
        <f>-0.017/(E7*E7+E22*E22)*(E21*E22+E6*E7)</f>
        <v>-0.00028217543444456427</v>
      </c>
      <c r="F50">
        <f>-0.017/(F7*F7+F22*F22)*(F21*F22+F6*F7)</f>
        <v>0.00012916152423304782</v>
      </c>
      <c r="G50">
        <f>(B50*B$4+C50*C$4+D50*D$4+E50*E$4+F50*F$4)/SUM(B$4:F$4)</f>
        <v>1.063004071117777E-06</v>
      </c>
    </row>
    <row r="51" spans="1:7" ht="12.75">
      <c r="A51" t="s">
        <v>58</v>
      </c>
      <c r="B51">
        <f>-0.017/(B7*B7+B22*B22)*(B21*B7-B6*B22)</f>
        <v>0.00037982768718866145</v>
      </c>
      <c r="C51">
        <f>-0.017/(C7*C7+C22*C22)*(C21*C7-C6*C22)</f>
        <v>-0.00014160503279039832</v>
      </c>
      <c r="D51">
        <f>-0.017/(D7*D7+D22*D22)*(D21*D7-D6*D22)</f>
        <v>-3.8801809425258654E-05</v>
      </c>
      <c r="E51">
        <f>-0.017/(E7*E7+E22*E22)*(E21*E7-E6*E22)</f>
        <v>-0.00018107279343505873</v>
      </c>
      <c r="F51">
        <f>-0.017/(F7*F7+F22*F22)*(F21*F7-F6*F22)</f>
        <v>0.00023185268736832966</v>
      </c>
      <c r="G51">
        <f>(B51*B$4+C51*C$4+D51*D$4+E51*E$4+F51*F$4)/SUM(B$4:F$4)</f>
        <v>-1.1451843335716118E-06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10000.19048735845</v>
      </c>
      <c r="C62">
        <f>C7+(2/0.017)*(C8*C50-C23*C51)</f>
        <v>10000.061250605662</v>
      </c>
      <c r="D62">
        <f>D7+(2/0.017)*(D8*D50-D23*D51)</f>
        <v>9999.977562160053</v>
      </c>
      <c r="E62">
        <f>E7+(2/0.017)*(E8*E50-E23*E51)</f>
        <v>9999.956248591807</v>
      </c>
      <c r="F62">
        <f>F7+(2/0.017)*(F8*F50-F23*F51)</f>
        <v>9999.821252539423</v>
      </c>
    </row>
    <row r="63" spans="1:6" ht="12.75">
      <c r="A63" t="s">
        <v>66</v>
      </c>
      <c r="B63">
        <f>B8+(3/0.017)*(B9*B50-B24*B51)</f>
        <v>1.1250176074656308</v>
      </c>
      <c r="C63">
        <f>C8+(3/0.017)*(C9*C50-C24*C51)</f>
        <v>0.40588878051889943</v>
      </c>
      <c r="D63">
        <f>D8+(3/0.017)*(D9*D50-D24*D51)</f>
        <v>-0.8987110937157744</v>
      </c>
      <c r="E63">
        <f>E8+(3/0.017)*(E9*E50-E24*E51)</f>
        <v>0.25409209109087977</v>
      </c>
      <c r="F63">
        <f>F8+(3/0.017)*(F9*F50-F24*F51)</f>
        <v>-3.3887930500800145</v>
      </c>
    </row>
    <row r="64" spans="1:6" ht="12.75">
      <c r="A64" t="s">
        <v>67</v>
      </c>
      <c r="B64">
        <f>B9+(4/0.017)*(B10*B50-B25*B51)</f>
        <v>1.070321389237847</v>
      </c>
      <c r="C64">
        <f>C9+(4/0.017)*(C10*C50-C25*C51)</f>
        <v>-0.5151712745616245</v>
      </c>
      <c r="D64">
        <f>D9+(4/0.017)*(D10*D50-D25*D51)</f>
        <v>-0.2530863882348256</v>
      </c>
      <c r="E64">
        <f>E9+(4/0.017)*(E10*E50-E25*E51)</f>
        <v>0.2866832789837268</v>
      </c>
      <c r="F64">
        <f>F9+(4/0.017)*(F10*F50-F25*F51)</f>
        <v>-0.0858482273689897</v>
      </c>
    </row>
    <row r="65" spans="1:6" ht="12.75">
      <c r="A65" t="s">
        <v>68</v>
      </c>
      <c r="B65">
        <f>B10+(5/0.017)*(B11*B50-B26*B51)</f>
        <v>0.6328929000315309</v>
      </c>
      <c r="C65">
        <f>C10+(5/0.017)*(C11*C50-C26*C51)</f>
        <v>0.6064125060102388</v>
      </c>
      <c r="D65">
        <f>D10+(5/0.017)*(D11*D50-D26*D51)</f>
        <v>1.1462546239943827</v>
      </c>
      <c r="E65">
        <f>E10+(5/0.017)*(E11*E50-E26*E51)</f>
        <v>0.30363686003086</v>
      </c>
      <c r="F65">
        <f>F10+(5/0.017)*(F11*F50-F26*F51)</f>
        <v>0.6592304796421566</v>
      </c>
    </row>
    <row r="66" spans="1:6" ht="12.75">
      <c r="A66" t="s">
        <v>69</v>
      </c>
      <c r="B66">
        <f>B11+(6/0.017)*(B12*B50-B27*B51)</f>
        <v>4.335838253110552</v>
      </c>
      <c r="C66">
        <f>C11+(6/0.017)*(C12*C50-C27*C51)</f>
        <v>4.349920900073089</v>
      </c>
      <c r="D66">
        <f>D11+(6/0.017)*(D12*D50-D27*D51)</f>
        <v>4.660460236260725</v>
      </c>
      <c r="E66">
        <f>E11+(6/0.017)*(E12*E50-E27*E51)</f>
        <v>4.671055276363884</v>
      </c>
      <c r="F66">
        <f>F11+(6/0.017)*(F12*F50-F27*F51)</f>
        <v>15.02394352219228</v>
      </c>
    </row>
    <row r="67" spans="1:6" ht="12.75">
      <c r="A67" t="s">
        <v>70</v>
      </c>
      <c r="B67">
        <f>B12+(7/0.017)*(B13*B50-B28*B51)</f>
        <v>-0.04853138725811085</v>
      </c>
      <c r="C67">
        <f>C12+(7/0.017)*(C13*C50-C28*C51)</f>
        <v>-0.16196513003069568</v>
      </c>
      <c r="D67">
        <f>D12+(7/0.017)*(D13*D50-D28*D51)</f>
        <v>0.04736854303019584</v>
      </c>
      <c r="E67">
        <f>E12+(7/0.017)*(E13*E50-E28*E51)</f>
        <v>0.05171257597886851</v>
      </c>
      <c r="F67">
        <f>F12+(7/0.017)*(F13*F50-F28*F51)</f>
        <v>-0.26539600307625283</v>
      </c>
    </row>
    <row r="68" spans="1:6" ht="12.75">
      <c r="A68" t="s">
        <v>71</v>
      </c>
      <c r="B68">
        <f>B13+(8/0.017)*(B14*B50-B29*B51)</f>
        <v>0.06877533504162148</v>
      </c>
      <c r="C68">
        <f>C13+(8/0.017)*(C14*C50-C29*C51)</f>
        <v>0.1074314232603655</v>
      </c>
      <c r="D68">
        <f>D13+(8/0.017)*(D14*D50-D29*D51)</f>
        <v>-0.14621645284677737</v>
      </c>
      <c r="E68">
        <f>E13+(8/0.017)*(E14*E50-E29*E51)</f>
        <v>-0.004585381176065505</v>
      </c>
      <c r="F68">
        <f>F13+(8/0.017)*(F14*F50-F29*F51)</f>
        <v>0.039150492676895826</v>
      </c>
    </row>
    <row r="69" spans="1:6" ht="12.75">
      <c r="A69" t="s">
        <v>72</v>
      </c>
      <c r="B69">
        <f>B14+(9/0.017)*(B15*B50-B30*B51)</f>
        <v>-0.013277308683653365</v>
      </c>
      <c r="C69">
        <f>C14+(9/0.017)*(C15*C50-C30*C51)</f>
        <v>-0.007533224563715364</v>
      </c>
      <c r="D69">
        <f>D14+(9/0.017)*(D15*D50-D30*D51)</f>
        <v>-0.026727822979196455</v>
      </c>
      <c r="E69">
        <f>E14+(9/0.017)*(E15*E50-E30*E51)</f>
        <v>-0.053998078637316836</v>
      </c>
      <c r="F69">
        <f>F14+(9/0.017)*(F15*F50-F30*F51)</f>
        <v>0.1886413154136459</v>
      </c>
    </row>
    <row r="70" spans="1:6" ht="12.75">
      <c r="A70" t="s">
        <v>73</v>
      </c>
      <c r="B70">
        <f>B15+(10/0.017)*(B16*B50-B31*B51)</f>
        <v>-0.3135975684717626</v>
      </c>
      <c r="C70">
        <f>C15+(10/0.017)*(C16*C50-C31*C51)</f>
        <v>-0.024985822078985122</v>
      </c>
      <c r="D70">
        <f>D15+(10/0.017)*(D16*D50-D31*D51)</f>
        <v>-0.006616195911391138</v>
      </c>
      <c r="E70">
        <f>E15+(10/0.017)*(E16*E50-E31*E51)</f>
        <v>-0.04078414433206508</v>
      </c>
      <c r="F70">
        <f>F15+(10/0.017)*(F16*F50-F31*F51)</f>
        <v>-0.29021718902180205</v>
      </c>
    </row>
    <row r="71" spans="1:6" ht="12.75">
      <c r="A71" t="s">
        <v>74</v>
      </c>
      <c r="B71">
        <f>B16+(11/0.017)*(B17*B50-B32*B51)</f>
        <v>0.004090805561246277</v>
      </c>
      <c r="C71">
        <f>C16+(11/0.017)*(C17*C50-C32*C51)</f>
        <v>-0.008394822413629719</v>
      </c>
      <c r="D71">
        <f>D16+(11/0.017)*(D17*D50-D32*D51)</f>
        <v>0.012908903267672807</v>
      </c>
      <c r="E71">
        <f>E16+(11/0.017)*(E17*E50-E32*E51)</f>
        <v>0.008029615071619386</v>
      </c>
      <c r="F71">
        <f>F16+(11/0.017)*(F17*F50-F32*F51)</f>
        <v>-0.043363364901701895</v>
      </c>
    </row>
    <row r="72" spans="1:6" ht="12.75">
      <c r="A72" t="s">
        <v>75</v>
      </c>
      <c r="B72">
        <f>B17+(12/0.017)*(B18*B50-B33*B51)</f>
        <v>-0.05180069913305804</v>
      </c>
      <c r="C72">
        <f>C17+(12/0.017)*(C18*C50-C33*C51)</f>
        <v>-0.0005846484057134794</v>
      </c>
      <c r="D72">
        <f>D17+(12/0.017)*(D18*D50-D33*D51)</f>
        <v>-0.013211829960347171</v>
      </c>
      <c r="E72">
        <f>E17+(12/0.017)*(E18*E50-E33*E51)</f>
        <v>-0.006994904059207642</v>
      </c>
      <c r="F72">
        <f>F17+(12/0.017)*(F18*F50-F33*F51)</f>
        <v>-0.03862652446871782</v>
      </c>
    </row>
    <row r="73" spans="1:6" ht="12.75">
      <c r="A73" t="s">
        <v>76</v>
      </c>
      <c r="B73">
        <f>B18+(13/0.017)*(B19*B50-B34*B51)</f>
        <v>-0.005621363344746895</v>
      </c>
      <c r="C73">
        <f>C18+(13/0.017)*(C19*C50-C34*C51)</f>
        <v>0.0030428815700013013</v>
      </c>
      <c r="D73">
        <f>D18+(13/0.017)*(D19*D50-D34*D51)</f>
        <v>-0.010141101842615708</v>
      </c>
      <c r="E73">
        <f>E18+(13/0.017)*(E19*E50-E34*E51)</f>
        <v>0.012781111604371165</v>
      </c>
      <c r="F73">
        <f>F18+(13/0.017)*(F19*F50-F34*F51)</f>
        <v>0.0054314063210234315</v>
      </c>
    </row>
    <row r="74" spans="1:6" ht="12.75">
      <c r="A74" t="s">
        <v>77</v>
      </c>
      <c r="B74">
        <f>B19+(14/0.017)*(B20*B50-B35*B51)</f>
        <v>-0.19505145060792725</v>
      </c>
      <c r="C74">
        <f>C19+(14/0.017)*(C20*C50-C35*C51)</f>
        <v>-0.17668279603890383</v>
      </c>
      <c r="D74">
        <f>D19+(14/0.017)*(D20*D50-D35*D51)</f>
        <v>-0.17522253207762292</v>
      </c>
      <c r="E74">
        <f>E19+(14/0.017)*(E20*E50-E35*E51)</f>
        <v>-0.17870502653201914</v>
      </c>
      <c r="F74">
        <f>F19+(14/0.017)*(F20*F50-F35*F51)</f>
        <v>-0.14446763355994915</v>
      </c>
    </row>
    <row r="75" spans="1:6" ht="12.75">
      <c r="A75" t="s">
        <v>78</v>
      </c>
      <c r="B75" s="50">
        <f>B20</f>
        <v>-0.001914902</v>
      </c>
      <c r="C75" s="50">
        <f>C20</f>
        <v>-0.0007761361</v>
      </c>
      <c r="D75" s="50">
        <f>D20</f>
        <v>-0.004166374</v>
      </c>
      <c r="E75" s="50">
        <f>E20</f>
        <v>-0.002719696</v>
      </c>
      <c r="F75" s="50">
        <f>F20</f>
        <v>-0.004588891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246.28128851258265</v>
      </c>
      <c r="C82">
        <f>C22+(2/0.017)*(C8*C51+C23*C50)</f>
        <v>115.11845862732406</v>
      </c>
      <c r="D82">
        <f>D22+(2/0.017)*(D8*D51+D23*D50)</f>
        <v>-48.541389919215966</v>
      </c>
      <c r="E82">
        <f>E22+(2/0.017)*(E8*E51+E23*E50)</f>
        <v>-125.09510079702532</v>
      </c>
      <c r="F82">
        <f>F22+(2/0.017)*(F8*F51+F23*F50)</f>
        <v>-160.6182225584182</v>
      </c>
    </row>
    <row r="83" spans="1:6" ht="12.75">
      <c r="A83" t="s">
        <v>81</v>
      </c>
      <c r="B83">
        <f>B23+(3/0.017)*(B9*B51+B24*B50)</f>
        <v>-3.431122761240565</v>
      </c>
      <c r="C83">
        <f>C23+(3/0.017)*(C9*C51+C24*C50)</f>
        <v>3.9200035854298485</v>
      </c>
      <c r="D83">
        <f>D23+(3/0.017)*(D9*D51+D24*D50)</f>
        <v>-1.9350338030024548</v>
      </c>
      <c r="E83">
        <f>E23+(3/0.017)*(E9*E51+E24*E50)</f>
        <v>-1.6582661683938074</v>
      </c>
      <c r="F83">
        <f>F23+(3/0.017)*(F9*F51+F24*F50)</f>
        <v>4.909013021319845</v>
      </c>
    </row>
    <row r="84" spans="1:6" ht="12.75">
      <c r="A84" t="s">
        <v>82</v>
      </c>
      <c r="B84">
        <f>B24+(4/0.017)*(B10*B51+B25*B50)</f>
        <v>0.4271088012382585</v>
      </c>
      <c r="C84">
        <f>C24+(4/0.017)*(C10*C51+C25*C50)</f>
        <v>-1.4573224241943006</v>
      </c>
      <c r="D84">
        <f>D24+(4/0.017)*(D10*D51+D25*D50)</f>
        <v>-0.7303397215260881</v>
      </c>
      <c r="E84">
        <f>E24+(4/0.017)*(E10*E51+E25*E50)</f>
        <v>0.11299959613997715</v>
      </c>
      <c r="F84">
        <f>F24+(4/0.017)*(F10*F51+F25*F50)</f>
        <v>5.423472292247229</v>
      </c>
    </row>
    <row r="85" spans="1:6" ht="12.75">
      <c r="A85" t="s">
        <v>83</v>
      </c>
      <c r="B85">
        <f>B25+(5/0.017)*(B11*B51+B26*B50)</f>
        <v>-0.8406470999829568</v>
      </c>
      <c r="C85">
        <f>C25+(5/0.017)*(C11*C51+C26*C50)</f>
        <v>0.5139659486550476</v>
      </c>
      <c r="D85">
        <f>D25+(5/0.017)*(D11*D51+D26*D50)</f>
        <v>-0.12855336397122222</v>
      </c>
      <c r="E85">
        <f>E25+(5/0.017)*(E11*E51+E26*E50)</f>
        <v>-0.10029076832974243</v>
      </c>
      <c r="F85">
        <f>F25+(5/0.017)*(F11*F51+F26*F50)</f>
        <v>-1.5210538689521067</v>
      </c>
    </row>
    <row r="86" spans="1:6" ht="12.75">
      <c r="A86" t="s">
        <v>84</v>
      </c>
      <c r="B86">
        <f>B26+(6/0.017)*(B12*B51+B27*B50)</f>
        <v>1.3776364064671645</v>
      </c>
      <c r="C86">
        <f>C26+(6/0.017)*(C12*C51+C27*C50)</f>
        <v>0.5296953988868411</v>
      </c>
      <c r="D86">
        <f>D26+(6/0.017)*(D12*D51+D27*D50)</f>
        <v>-0.1685497476016281</v>
      </c>
      <c r="E86">
        <f>E26+(6/0.017)*(E12*E51+E27*E50)</f>
        <v>0.239552465421907</v>
      </c>
      <c r="F86">
        <f>F26+(6/0.017)*(F12*F51+F27*F50)</f>
        <v>1.5637204448053268</v>
      </c>
    </row>
    <row r="87" spans="1:6" ht="12.75">
      <c r="A87" t="s">
        <v>85</v>
      </c>
      <c r="B87">
        <f>B27+(7/0.017)*(B13*B51+B28*B50)</f>
        <v>-0.11949377563371365</v>
      </c>
      <c r="C87">
        <f>C27+(7/0.017)*(C13*C51+C28*C50)</f>
        <v>-0.011271040234027014</v>
      </c>
      <c r="D87">
        <f>D27+(7/0.017)*(D13*D51+D28*D50)</f>
        <v>-0.1607963558312466</v>
      </c>
      <c r="E87">
        <f>E27+(7/0.017)*(E13*E51+E28*E50)</f>
        <v>-0.08235502875926881</v>
      </c>
      <c r="F87">
        <f>F27+(7/0.017)*(F13*F51+F28*F50)</f>
        <v>0.08296770780687937</v>
      </c>
    </row>
    <row r="88" spans="1:6" ht="12.75">
      <c r="A88" t="s">
        <v>86</v>
      </c>
      <c r="B88">
        <f>B28+(8/0.017)*(B14*B51+B29*B50)</f>
        <v>-0.11561801952534624</v>
      </c>
      <c r="C88">
        <f>C28+(8/0.017)*(C14*C51+C29*C50)</f>
        <v>-0.21358072607472783</v>
      </c>
      <c r="D88">
        <f>D28+(8/0.017)*(D14*D51+D29*D50)</f>
        <v>0.20325830441901327</v>
      </c>
      <c r="E88">
        <f>E28+(8/0.017)*(E14*E51+E29*E50)</f>
        <v>0.13676735283032623</v>
      </c>
      <c r="F88">
        <f>F28+(8/0.017)*(F14*F51+F29*F50)</f>
        <v>0.5875201809251758</v>
      </c>
    </row>
    <row r="89" spans="1:6" ht="12.75">
      <c r="A89" t="s">
        <v>87</v>
      </c>
      <c r="B89">
        <f>B29+(9/0.017)*(B15*B51+B30*B50)</f>
        <v>-0.13314889813624647</v>
      </c>
      <c r="C89">
        <f>C29+(9/0.017)*(C15*C51+C30*C50)</f>
        <v>-0.04606376938242376</v>
      </c>
      <c r="D89">
        <f>D29+(9/0.017)*(D15*D51+D30*D50)</f>
        <v>0.04763872492774176</v>
      </c>
      <c r="E89">
        <f>E29+(9/0.017)*(E15*E51+E30*E50)</f>
        <v>0.03346282449497995</v>
      </c>
      <c r="F89">
        <f>F29+(9/0.017)*(F15*F51+F30*F50)</f>
        <v>-0.059503633864310304</v>
      </c>
    </row>
    <row r="90" spans="1:6" ht="12.75">
      <c r="A90" t="s">
        <v>88</v>
      </c>
      <c r="B90">
        <f>B30+(10/0.017)*(B16*B51+B31*B50)</f>
        <v>0.14821866678482257</v>
      </c>
      <c r="C90">
        <f>C30+(10/0.017)*(C16*C51+C31*C50)</f>
        <v>0.048260415228217876</v>
      </c>
      <c r="D90">
        <f>D30+(10/0.017)*(D16*D51+D31*D50)</f>
        <v>0.001392211243799029</v>
      </c>
      <c r="E90">
        <f>E30+(10/0.017)*(E16*E51+E31*E50)</f>
        <v>0.04283051296992325</v>
      </c>
      <c r="F90">
        <f>F30+(10/0.017)*(F16*F51+F31*F50)</f>
        <v>0.34629700167462224</v>
      </c>
    </row>
    <row r="91" spans="1:6" ht="12.75">
      <c r="A91" t="s">
        <v>89</v>
      </c>
      <c r="B91">
        <f>B31+(11/0.017)*(B17*B51+B32*B50)</f>
        <v>-0.030289520757625935</v>
      </c>
      <c r="C91">
        <f>C31+(11/0.017)*(C17*C51+C32*C50)</f>
        <v>-0.03827552586846954</v>
      </c>
      <c r="D91">
        <f>D31+(11/0.017)*(D17*D51+D32*D50)</f>
        <v>0.027525350980284476</v>
      </c>
      <c r="E91">
        <f>E31+(11/0.017)*(E17*E51+E32*E50)</f>
        <v>0.018821520327064682</v>
      </c>
      <c r="F91">
        <f>F31+(11/0.017)*(F17*F51+F32*F50)</f>
        <v>0.014500066368549946</v>
      </c>
    </row>
    <row r="92" spans="1:6" ht="12.75">
      <c r="A92" t="s">
        <v>90</v>
      </c>
      <c r="B92">
        <f>B32+(12/0.017)*(B18*B51+B33*B50)</f>
        <v>0.02445042930338752</v>
      </c>
      <c r="C92">
        <f>C32+(12/0.017)*(C18*C51+C33*C50)</f>
        <v>-0.009398740340142077</v>
      </c>
      <c r="D92">
        <f>D32+(12/0.017)*(D18*D51+D33*D50)</f>
        <v>0.05235812704616759</v>
      </c>
      <c r="E92">
        <f>E32+(12/0.017)*(E18*E51+E33*E50)</f>
        <v>0.009246903336074893</v>
      </c>
      <c r="F92">
        <f>F32+(12/0.017)*(F18*F51+F33*F50)</f>
        <v>0.048532455845783806</v>
      </c>
    </row>
    <row r="93" spans="1:6" ht="12.75">
      <c r="A93" t="s">
        <v>91</v>
      </c>
      <c r="B93">
        <f>B33+(13/0.017)*(B19*B51+B34*B50)</f>
        <v>0.08072512355284595</v>
      </c>
      <c r="C93">
        <f>C33+(13/0.017)*(C19*C51+C34*C50)</f>
        <v>0.0852889528469973</v>
      </c>
      <c r="D93">
        <f>D33+(13/0.017)*(D19*D51+D34*D50)</f>
        <v>0.0808434929756813</v>
      </c>
      <c r="E93">
        <f>E33+(13/0.017)*(E19*E51+E34*E50)</f>
        <v>0.08498356429184603</v>
      </c>
      <c r="F93">
        <f>F33+(13/0.017)*(F19*F51+F34*F50)</f>
        <v>0.041787659343610034</v>
      </c>
    </row>
    <row r="94" spans="1:6" ht="12.75">
      <c r="A94" t="s">
        <v>92</v>
      </c>
      <c r="B94">
        <f>B34+(14/0.017)*(B20*B51+B35*B50)</f>
        <v>-0.01766403035619335</v>
      </c>
      <c r="C94">
        <f>C34+(14/0.017)*(C20*C51+C35*C50)</f>
        <v>-0.006600284673463809</v>
      </c>
      <c r="D94">
        <f>D34+(14/0.017)*(D20*D51+D35*D50)</f>
        <v>0.007347529695719141</v>
      </c>
      <c r="E94">
        <f>E34+(14/0.017)*(E20*E51+E35*E50)</f>
        <v>0.022661111776552185</v>
      </c>
      <c r="F94">
        <f>F34+(14/0.017)*(F20*F51+F35*F50)</f>
        <v>-0.004948034360214464</v>
      </c>
    </row>
    <row r="95" spans="1:6" ht="12.75">
      <c r="A95" t="s">
        <v>93</v>
      </c>
      <c r="B95" s="50">
        <f>B35</f>
        <v>-0.007460543</v>
      </c>
      <c r="C95" s="50">
        <f>C35</f>
        <v>0.001454617</v>
      </c>
      <c r="D95" s="50">
        <f>D35</f>
        <v>0.002261362</v>
      </c>
      <c r="E95" s="50">
        <f>E35</f>
        <v>0.0005825634</v>
      </c>
      <c r="F95" s="50">
        <f>F35</f>
        <v>0.005115396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1.124996177710615</v>
      </c>
      <c r="C103">
        <f>C63*10000/C62</f>
        <v>0.40588629444076296</v>
      </c>
      <c r="D103">
        <f>D63*10000/D62</f>
        <v>-0.898713110233867</v>
      </c>
      <c r="E103">
        <f>E63*10000/E62</f>
        <v>0.2540932027844232</v>
      </c>
      <c r="F103">
        <f>F63*10000/F62</f>
        <v>-3.3888536249779877</v>
      </c>
      <c r="G103">
        <f>AVERAGE(C103:E103)</f>
        <v>-0.07957787100289361</v>
      </c>
      <c r="H103">
        <f>STDEV(C103:E103)</f>
        <v>0.7134403904890272</v>
      </c>
      <c r="I103">
        <f>(B103*B4+C103*C4+D103*D4+E103*E4+F103*F4)/SUM(B4:F4)</f>
        <v>-0.34713701125001334</v>
      </c>
      <c r="K103">
        <f>(LN(H103)+LN(H123))/2-LN(K114*K115^3)</f>
        <v>-3.4499025227275486</v>
      </c>
    </row>
    <row r="104" spans="1:11" ht="12.75">
      <c r="A104" t="s">
        <v>67</v>
      </c>
      <c r="B104">
        <f>B64*10000/B62</f>
        <v>1.0703010013567975</v>
      </c>
      <c r="C104">
        <f>C64*10000/C62</f>
        <v>-0.515168119125693</v>
      </c>
      <c r="D104">
        <f>D64*10000/D62</f>
        <v>-0.253086956107287</v>
      </c>
      <c r="E104">
        <f>E64*10000/E62</f>
        <v>0.28668453326893056</v>
      </c>
      <c r="F104">
        <f>F64*10000/F62</f>
        <v>-0.08584976191168298</v>
      </c>
      <c r="G104">
        <f>AVERAGE(C104:E104)</f>
        <v>-0.16052351398801648</v>
      </c>
      <c r="H104">
        <f>STDEV(C104:E104)</f>
        <v>0.4088617274223633</v>
      </c>
      <c r="I104">
        <f>(B104*B4+C104*C4+D104*D4+E104*E4+F104*F4)/SUM(B4:F4)</f>
        <v>0.02720303804717654</v>
      </c>
      <c r="K104">
        <f>(LN(H104)+LN(H124))/2-LN(K114*K115^4)</f>
        <v>-3.854905510051796</v>
      </c>
    </row>
    <row r="105" spans="1:11" ht="12.75">
      <c r="A105" t="s">
        <v>68</v>
      </c>
      <c r="B105">
        <f>B65*10000/B62</f>
        <v>0.6328808444515035</v>
      </c>
      <c r="C105">
        <f>C65*10000/C62</f>
        <v>0.6064087917196616</v>
      </c>
      <c r="D105">
        <f>D65*10000/D62</f>
        <v>1.1462571959479328</v>
      </c>
      <c r="E105">
        <f>E65*10000/E62</f>
        <v>0.3036381884906928</v>
      </c>
      <c r="F105">
        <f>F65*10000/F62</f>
        <v>0.659242263430206</v>
      </c>
      <c r="G105">
        <f>AVERAGE(C105:E105)</f>
        <v>0.6854347253860956</v>
      </c>
      <c r="H105">
        <f>STDEV(C105:E105)</f>
        <v>0.4268319594125363</v>
      </c>
      <c r="I105">
        <f>(B105*B4+C105*C4+D105*D4+E105*E4+F105*F4)/SUM(B4:F4)</f>
        <v>0.6743115473603912</v>
      </c>
      <c r="K105">
        <f>(LN(H105)+LN(H125))/2-LN(K114*K115^5)</f>
        <v>-3.6281822573864413</v>
      </c>
    </row>
    <row r="106" spans="1:11" ht="12.75">
      <c r="A106" t="s">
        <v>69</v>
      </c>
      <c r="B106">
        <f>B66*10000/B62</f>
        <v>4.33575566244625</v>
      </c>
      <c r="C106">
        <f>C66*10000/C62</f>
        <v>4.34989425670731</v>
      </c>
      <c r="D106">
        <f>D66*10000/D62</f>
        <v>4.660470693350274</v>
      </c>
      <c r="E106">
        <f>E66*10000/E62</f>
        <v>4.671075712977905</v>
      </c>
      <c r="F106">
        <f>F66*10000/F62</f>
        <v>15.024212076167858</v>
      </c>
      <c r="G106">
        <f>AVERAGE(C106:E106)</f>
        <v>4.560480221011829</v>
      </c>
      <c r="H106">
        <f>STDEV(C106:E106)</f>
        <v>0.1824498640226445</v>
      </c>
      <c r="I106">
        <f>(B106*B4+C106*C4+D106*D4+E106*E4+F106*F4)/SUM(B4:F4)</f>
        <v>5.925004687810754</v>
      </c>
      <c r="K106">
        <f>(LN(H106)+LN(H126))/2-LN(K114*K115^6)</f>
        <v>-3.4790527091303884</v>
      </c>
    </row>
    <row r="107" spans="1:11" ht="12.75">
      <c r="A107" t="s">
        <v>70</v>
      </c>
      <c r="B107">
        <f>B67*10000/B62</f>
        <v>-0.04853046281414426</v>
      </c>
      <c r="C107">
        <f>C67*10000/C62</f>
        <v>-0.16196413799054094</v>
      </c>
      <c r="D107">
        <f>D67*10000/D62</f>
        <v>0.04736864931521302</v>
      </c>
      <c r="E107">
        <f>E67*10000/E62</f>
        <v>0.051712802229660425</v>
      </c>
      <c r="F107">
        <f>F67*10000/F62</f>
        <v>-0.26540074704720984</v>
      </c>
      <c r="G107">
        <f>AVERAGE(C107:E107)</f>
        <v>-0.020960895481889164</v>
      </c>
      <c r="H107">
        <f>STDEV(C107:E107)</f>
        <v>0.1221317064263055</v>
      </c>
      <c r="I107">
        <f>(B107*B4+C107*C4+D107*D4+E107*E4+F107*F4)/SUM(B4:F4)</f>
        <v>-0.057636588581123624</v>
      </c>
      <c r="K107">
        <f>(LN(H107)+LN(H127))/2-LN(K114*K115^7)</f>
        <v>-3.8611419690490374</v>
      </c>
    </row>
    <row r="108" spans="1:9" ht="12.75">
      <c r="A108" t="s">
        <v>71</v>
      </c>
      <c r="B108">
        <f>B68*10000/B62</f>
        <v>0.06877402498338657</v>
      </c>
      <c r="C108">
        <f>C68*10000/C62</f>
        <v>0.10743076524042172</v>
      </c>
      <c r="D108">
        <f>D68*10000/D62</f>
        <v>-0.14621678092565016</v>
      </c>
      <c r="E108">
        <f>E68*10000/E62</f>
        <v>-0.004585401237841635</v>
      </c>
      <c r="F108">
        <f>F68*10000/F62</f>
        <v>0.039151192494519524</v>
      </c>
      <c r="G108">
        <f>AVERAGE(C108:E108)</f>
        <v>-0.014457138974356692</v>
      </c>
      <c r="H108">
        <f>STDEV(C108:E108)</f>
        <v>0.1271115959441596</v>
      </c>
      <c r="I108">
        <f>(B108*B4+C108*C4+D108*D4+E108*E4+F108*F4)/SUM(B4:F4)</f>
        <v>0.004776815661306873</v>
      </c>
    </row>
    <row r="109" spans="1:9" ht="12.75">
      <c r="A109" t="s">
        <v>72</v>
      </c>
      <c r="B109">
        <f>B69*10000/B62</f>
        <v>-0.013277055772525154</v>
      </c>
      <c r="C109">
        <f>C69*10000/C62</f>
        <v>-0.007533178422541271</v>
      </c>
      <c r="D109">
        <f>D69*10000/D62</f>
        <v>-0.02672788295079243</v>
      </c>
      <c r="E109">
        <f>E69*10000/E62</f>
        <v>-0.05399831488754848</v>
      </c>
      <c r="F109">
        <f>F69*10000/F62</f>
        <v>0.18864468738952814</v>
      </c>
      <c r="G109">
        <f>AVERAGE(C109:E109)</f>
        <v>-0.029419792086960727</v>
      </c>
      <c r="H109">
        <f>STDEV(C109:E109)</f>
        <v>0.023349239982834034</v>
      </c>
      <c r="I109">
        <f>(B109*B4+C109*C4+D109*D4+E109*E4+F109*F4)/SUM(B4:F4)</f>
        <v>0.0020370416253949943</v>
      </c>
    </row>
    <row r="110" spans="1:11" ht="12.75">
      <c r="A110" t="s">
        <v>73</v>
      </c>
      <c r="B110">
        <f>B70*10000/B62</f>
        <v>-0.31359159494830724</v>
      </c>
      <c r="C110">
        <f>C70*10000/C62</f>
        <v>-0.024985669040248962</v>
      </c>
      <c r="D110">
        <f>D70*10000/D62</f>
        <v>-0.00661621075673894</v>
      </c>
      <c r="E110">
        <f>E70*10000/E62</f>
        <v>-0.040784322769220414</v>
      </c>
      <c r="F110">
        <f>F70*10000/F62</f>
        <v>-0.29022237667308537</v>
      </c>
      <c r="G110">
        <f>AVERAGE(C110:E110)</f>
        <v>-0.024128734188736106</v>
      </c>
      <c r="H110">
        <f>STDEV(C110:E110)</f>
        <v>0.01710016732751973</v>
      </c>
      <c r="I110">
        <f>(B110*B4+C110*C4+D110*D4+E110*E4+F110*F4)/SUM(B4:F4)</f>
        <v>-0.10149349231651081</v>
      </c>
      <c r="K110">
        <f>EXP(AVERAGE(K103:K107))</f>
        <v>0.02587088707461752</v>
      </c>
    </row>
    <row r="111" spans="1:9" ht="12.75">
      <c r="A111" t="s">
        <v>74</v>
      </c>
      <c r="B111">
        <f>B71*10000/B62</f>
        <v>0.004090727638056086</v>
      </c>
      <c r="C111">
        <f>C71*10000/C62</f>
        <v>-0.008394770995148933</v>
      </c>
      <c r="D111">
        <f>D71*10000/D62</f>
        <v>0.012908932232528338</v>
      </c>
      <c r="E111">
        <f>E71*10000/E62</f>
        <v>0.008029650202469752</v>
      </c>
      <c r="F111">
        <f>F71*10000/F62</f>
        <v>-0.04336414002469285</v>
      </c>
      <c r="G111">
        <f>AVERAGE(C111:E111)</f>
        <v>0.004181270479949719</v>
      </c>
      <c r="H111">
        <f>STDEV(C111:E111)</f>
        <v>0.011161069064823687</v>
      </c>
      <c r="I111">
        <f>(B111*B4+C111*C4+D111*D4+E111*E4+F111*F4)/SUM(B4:F4)</f>
        <v>-0.0021847638659252995</v>
      </c>
    </row>
    <row r="112" spans="1:9" ht="12.75">
      <c r="A112" t="s">
        <v>75</v>
      </c>
      <c r="B112">
        <f>B72*10000/B62</f>
        <v>-0.051799712414019414</v>
      </c>
      <c r="C112">
        <f>C72*10000/C62</f>
        <v>-0.0005846448247285182</v>
      </c>
      <c r="D112">
        <f>D72*10000/D62</f>
        <v>-0.013211859604906293</v>
      </c>
      <c r="E112">
        <f>E72*10000/E62</f>
        <v>-0.006994934663031814</v>
      </c>
      <c r="F112">
        <f>F72*10000/F62</f>
        <v>-0.038627214920375436</v>
      </c>
      <c r="G112">
        <f>AVERAGE(C112:E112)</f>
        <v>-0.006930479697555542</v>
      </c>
      <c r="H112">
        <f>STDEV(C112:E112)</f>
        <v>0.006313854140548062</v>
      </c>
      <c r="I112">
        <f>(B112*B4+C112*C4+D112*D4+E112*E4+F112*F4)/SUM(B4:F4)</f>
        <v>-0.017645097792547953</v>
      </c>
    </row>
    <row r="113" spans="1:9" ht="12.75">
      <c r="A113" t="s">
        <v>76</v>
      </c>
      <c r="B113">
        <f>B73*10000/B62</f>
        <v>-0.005621256266921149</v>
      </c>
      <c r="C113">
        <f>C73*10000/C62</f>
        <v>0.003042862932281546</v>
      </c>
      <c r="D113">
        <f>D73*10000/D62</f>
        <v>-0.010141124597108767</v>
      </c>
      <c r="E113">
        <f>E73*10000/E62</f>
        <v>0.012781167523778917</v>
      </c>
      <c r="F113">
        <f>F73*10000/F62</f>
        <v>0.005431503407767557</v>
      </c>
      <c r="G113">
        <f>AVERAGE(C113:E113)</f>
        <v>0.0018943019529838988</v>
      </c>
      <c r="H113">
        <f>STDEV(C113:E113)</f>
        <v>0.011504228060204704</v>
      </c>
      <c r="I113">
        <f>(B113*B4+C113*C4+D113*D4+E113*E4+F113*F4)/SUM(B4:F4)</f>
        <v>0.0012807864238326455</v>
      </c>
    </row>
    <row r="114" spans="1:11" ht="12.75">
      <c r="A114" t="s">
        <v>77</v>
      </c>
      <c r="B114">
        <f>B74*10000/B62</f>
        <v>-0.19504773519514235</v>
      </c>
      <c r="C114">
        <f>C74*10000/C62</f>
        <v>-0.17668171385270554</v>
      </c>
      <c r="D114">
        <f>D74*10000/D62</f>
        <v>-0.1752229252400181</v>
      </c>
      <c r="E114">
        <f>E74*10000/E62</f>
        <v>-0.1787058083950961</v>
      </c>
      <c r="F114">
        <f>F74*10000/F62</f>
        <v>-0.14447021592837178</v>
      </c>
      <c r="G114">
        <f>AVERAGE(C114:E114)</f>
        <v>-0.17687014916260657</v>
      </c>
      <c r="H114">
        <f>STDEV(C114:E114)</f>
        <v>0.0017490710870329748</v>
      </c>
      <c r="I114">
        <f>(B114*B4+C114*C4+D114*D4+E114*E4+F114*F4)/SUM(B4:F4)</f>
        <v>-0.17517136716146636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-0.0019148655242324502</v>
      </c>
      <c r="C115">
        <f>C75*10000/C62</f>
        <v>-0.0007761313461484975</v>
      </c>
      <c r="D115">
        <f>D75*10000/D62</f>
        <v>-0.004166383348464273</v>
      </c>
      <c r="E115">
        <f>E75*10000/E62</f>
        <v>-0.002719707899105046</v>
      </c>
      <c r="F115">
        <f>F75*10000/F62</f>
        <v>-0.004588973026727518</v>
      </c>
      <c r="G115">
        <f>AVERAGE(C115:E115)</f>
        <v>-0.0025540741979059385</v>
      </c>
      <c r="H115">
        <f>STDEV(C115:E115)</f>
        <v>0.0017011843086600638</v>
      </c>
      <c r="I115">
        <f>(B115*B4+C115*C4+D115*D4+E115*E4+F115*F4)/SUM(B4:F4)</f>
        <v>-0.0027326988408683736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246.27659725473674</v>
      </c>
      <c r="C122">
        <f>C82*10000/C62</f>
        <v>115.11775352411148</v>
      </c>
      <c r="D122">
        <f>D82*10000/D62</f>
        <v>-48.541498835854135</v>
      </c>
      <c r="E122">
        <f>E82*10000/E62</f>
        <v>-125.09564810810168</v>
      </c>
      <c r="F122">
        <f>F82*10000/F62</f>
        <v>-160.6210936196782</v>
      </c>
      <c r="G122">
        <f>AVERAGE(C122:E122)</f>
        <v>-19.50646447328145</v>
      </c>
      <c r="H122">
        <f>STDEV(C122:E122)</f>
        <v>122.71061281020714</v>
      </c>
      <c r="I122">
        <f>(B122*B4+C122*C4+D122*D4+E122*E4+F122*F4)/SUM(B4:F4)</f>
        <v>0.11803052274085044</v>
      </c>
    </row>
    <row r="123" spans="1:9" ht="12.75">
      <c r="A123" t="s">
        <v>81</v>
      </c>
      <c r="B123">
        <f>B83*10000/B62</f>
        <v>-3.4310574039344086</v>
      </c>
      <c r="C123">
        <f>C83*10000/C62</f>
        <v>3.919979575317531</v>
      </c>
      <c r="D123">
        <f>D83*10000/D62</f>
        <v>-1.9350381448100733</v>
      </c>
      <c r="E123">
        <f>E83*10000/E62</f>
        <v>-1.6582734235735523</v>
      </c>
      <c r="F123">
        <f>F83*10000/F62</f>
        <v>4.909100770249485</v>
      </c>
      <c r="G123">
        <f>AVERAGE(C123:E123)</f>
        <v>0.10888933564463514</v>
      </c>
      <c r="H123">
        <f>STDEV(C123:E123)</f>
        <v>3.3034007157666765</v>
      </c>
      <c r="I123">
        <f>(B123*B4+C123*C4+D123*D4+E123*E4+F123*F4)/SUM(B4:F4)</f>
        <v>0.2396300881650789</v>
      </c>
    </row>
    <row r="124" spans="1:9" ht="12.75">
      <c r="A124" t="s">
        <v>82</v>
      </c>
      <c r="B124">
        <f>B84*10000/B62</f>
        <v>0.427100665510502</v>
      </c>
      <c r="C124">
        <f>C84*10000/C62</f>
        <v>-1.457313498060861</v>
      </c>
      <c r="D124">
        <f>D84*10000/D62</f>
        <v>-0.7303413602543428</v>
      </c>
      <c r="E124">
        <f>E84*10000/E62</f>
        <v>0.11300009053128582</v>
      </c>
      <c r="F124">
        <f>F84*10000/F62</f>
        <v>5.42356923717007</v>
      </c>
      <c r="G124">
        <f>AVERAGE(C124:E124)</f>
        <v>-0.691551589261306</v>
      </c>
      <c r="H124">
        <f>STDEV(C124:E124)</f>
        <v>0.7858751022774266</v>
      </c>
      <c r="I124">
        <f>(B124*B4+C124*C4+D124*D4+E124*E4+F124*F4)/SUM(B4:F4)</f>
        <v>0.2863064083486192</v>
      </c>
    </row>
    <row r="125" spans="1:9" ht="12.75">
      <c r="A125" t="s">
        <v>83</v>
      </c>
      <c r="B125">
        <f>B85*10000/B62</f>
        <v>-0.8406310870234369</v>
      </c>
      <c r="C125">
        <f>C85*10000/C62</f>
        <v>0.5139628006017652</v>
      </c>
      <c r="D125">
        <f>D85*10000/D62</f>
        <v>-0.12855365241784997</v>
      </c>
      <c r="E125">
        <f>E85*10000/E62</f>
        <v>-0.10029120711789652</v>
      </c>
      <c r="F125">
        <f>F85*10000/F62</f>
        <v>-1.5210810578897496</v>
      </c>
      <c r="G125">
        <f>AVERAGE(C125:E125)</f>
        <v>0.09503931368867291</v>
      </c>
      <c r="H125">
        <f>STDEV(C125:E125)</f>
        <v>0.3630734875602336</v>
      </c>
      <c r="I125">
        <f>(B125*B4+C125*C4+D125*D4+E125*E4+F125*F4)/SUM(B4:F4)</f>
        <v>-0.2558127308955205</v>
      </c>
    </row>
    <row r="126" spans="1:9" ht="12.75">
      <c r="A126" t="s">
        <v>84</v>
      </c>
      <c r="B126">
        <f>B86*10000/B62</f>
        <v>1.3776101647350392</v>
      </c>
      <c r="C126">
        <f>C86*10000/C62</f>
        <v>0.5296921544903134</v>
      </c>
      <c r="D126">
        <f>D86*10000/D62</f>
        <v>-0.16855012579170267</v>
      </c>
      <c r="E126">
        <f>E86*10000/E62</f>
        <v>0.2395535135022623</v>
      </c>
      <c r="F126">
        <f>F86*10000/F62</f>
        <v>1.5637483964108108</v>
      </c>
      <c r="G126">
        <f>AVERAGE(C126:E126)</f>
        <v>0.20023184740029099</v>
      </c>
      <c r="H126">
        <f>STDEV(C126:E126)</f>
        <v>0.3507780146504817</v>
      </c>
      <c r="I126">
        <f>(B126*B4+C126*C4+D126*D4+E126*E4+F126*F4)/SUM(B4:F4)</f>
        <v>0.5525789035448864</v>
      </c>
    </row>
    <row r="127" spans="1:9" ht="12.75">
      <c r="A127" t="s">
        <v>85</v>
      </c>
      <c r="B127">
        <f>B87*10000/B62</f>
        <v>-0.1194914994717045</v>
      </c>
      <c r="C127">
        <f>C87*10000/C62</f>
        <v>-0.011270971198645783</v>
      </c>
      <c r="D127">
        <f>D87*10000/D62</f>
        <v>-0.16079671662434575</v>
      </c>
      <c r="E127">
        <f>E87*10000/E62</f>
        <v>-0.08235538907569326</v>
      </c>
      <c r="F127">
        <f>F87*10000/F62</f>
        <v>0.0829691908600966</v>
      </c>
      <c r="G127">
        <f>AVERAGE(C127:E127)</f>
        <v>-0.0848076922995616</v>
      </c>
      <c r="H127">
        <f>STDEV(C127:E127)</f>
        <v>0.07479303095612688</v>
      </c>
      <c r="I127">
        <f>(B127*B4+C127*C4+D127*D4+E127*E4+F127*F4)/SUM(B4:F4)</f>
        <v>-0.06739128163569337</v>
      </c>
    </row>
    <row r="128" spans="1:9" ht="12.75">
      <c r="A128" t="s">
        <v>86</v>
      </c>
      <c r="B128">
        <f>B88*10000/B62</f>
        <v>-0.11561581719018509</v>
      </c>
      <c r="C128">
        <f>C88*10000/C62</f>
        <v>-0.21357941788785756</v>
      </c>
      <c r="D128">
        <f>D88*10000/D62</f>
        <v>0.20325876048776684</v>
      </c>
      <c r="E128">
        <f>E88*10000/E62</f>
        <v>0.13676795120937235</v>
      </c>
      <c r="F128">
        <f>F88*10000/F62</f>
        <v>0.5875306828869334</v>
      </c>
      <c r="G128">
        <f>AVERAGE(C128:E128)</f>
        <v>0.04214909793642721</v>
      </c>
      <c r="H128">
        <f>STDEV(C128:E128)</f>
        <v>0.22394879388800593</v>
      </c>
      <c r="I128">
        <f>(B128*B4+C128*C4+D128*D4+E128*E4+F128*F4)/SUM(B4:F4)</f>
        <v>0.09206654287021922</v>
      </c>
    </row>
    <row r="129" spans="1:9" ht="12.75">
      <c r="A129" t="s">
        <v>87</v>
      </c>
      <c r="B129">
        <f>B89*10000/B62</f>
        <v>-0.13314636186637055</v>
      </c>
      <c r="C129">
        <f>C89*10000/C62</f>
        <v>-0.04606348724077451</v>
      </c>
      <c r="D129">
        <f>D89*10000/D62</f>
        <v>0.04763883181899012</v>
      </c>
      <c r="E129">
        <f>E89*10000/E62</f>
        <v>0.03346297090018987</v>
      </c>
      <c r="F129">
        <f>F89*10000/F62</f>
        <v>-0.05950469749566728</v>
      </c>
      <c r="G129">
        <f>AVERAGE(C129:E129)</f>
        <v>0.011679438492801826</v>
      </c>
      <c r="H129">
        <f>STDEV(C129:E129)</f>
        <v>0.05050666156461221</v>
      </c>
      <c r="I129">
        <f>(B129*B4+C129*C4+D129*D4+E129*E4+F129*F4)/SUM(B4:F4)</f>
        <v>-0.018778887102805994</v>
      </c>
    </row>
    <row r="130" spans="1:9" ht="12.75">
      <c r="A130" t="s">
        <v>88</v>
      </c>
      <c r="B130">
        <f>B90*10000/B62</f>
        <v>0.14821584346037245</v>
      </c>
      <c r="C130">
        <f>C90*10000/C62</f>
        <v>0.04826011963206219</v>
      </c>
      <c r="D130">
        <f>D90*10000/D62</f>
        <v>0.0013922143676273443</v>
      </c>
      <c r="E130">
        <f>E90*10000/E62</f>
        <v>0.04283070036026871</v>
      </c>
      <c r="F130">
        <f>F90*10000/F62</f>
        <v>0.34630319175623386</v>
      </c>
      <c r="G130">
        <f>AVERAGE(C130:E130)</f>
        <v>0.030827678119986084</v>
      </c>
      <c r="H130">
        <f>STDEV(C130:E130)</f>
        <v>0.02563600091949892</v>
      </c>
      <c r="I130">
        <f>(B130*B4+C130*C4+D130*D4+E130*E4+F130*F4)/SUM(B4:F4)</f>
        <v>0.08992194872410374</v>
      </c>
    </row>
    <row r="131" spans="1:9" ht="12.75">
      <c r="A131" t="s">
        <v>89</v>
      </c>
      <c r="B131">
        <f>B91*10000/B62</f>
        <v>-0.030288943791536627</v>
      </c>
      <c r="C131">
        <f>C91*10000/C62</f>
        <v>-0.03827529142999134</v>
      </c>
      <c r="D131">
        <f>D91*10000/D62</f>
        <v>0.02752541274136503</v>
      </c>
      <c r="E131">
        <f>E91*10000/E62</f>
        <v>0.018821602674226827</v>
      </c>
      <c r="F131">
        <f>F91*10000/F62</f>
        <v>0.014500325558187054</v>
      </c>
      <c r="G131">
        <f>AVERAGE(C131:E131)</f>
        <v>0.0026905746618668402</v>
      </c>
      <c r="H131">
        <f>STDEV(C131:E131)</f>
        <v>0.03574340101212035</v>
      </c>
      <c r="I131">
        <f>(B131*B4+C131*C4+D131*D4+E131*E4+F131*F4)/SUM(B4:F4)</f>
        <v>-0.0005149349261874076</v>
      </c>
    </row>
    <row r="132" spans="1:9" ht="12.75">
      <c r="A132" t="s">
        <v>90</v>
      </c>
      <c r="B132">
        <f>B92*10000/B62</f>
        <v>0.0244499635624902</v>
      </c>
      <c r="C132">
        <f>C92*10000/C62</f>
        <v>-0.00939868277264085</v>
      </c>
      <c r="D132">
        <f>D92*10000/D62</f>
        <v>0.05235824452675865</v>
      </c>
      <c r="E132">
        <f>E92*10000/E62</f>
        <v>0.009246943792756134</v>
      </c>
      <c r="F132">
        <f>F92*10000/F62</f>
        <v>0.04853332336661432</v>
      </c>
      <c r="G132">
        <f>AVERAGE(C132:E132)</f>
        <v>0.017402168515624643</v>
      </c>
      <c r="H132">
        <f>STDEV(C132:E132)</f>
        <v>0.031675862815023575</v>
      </c>
      <c r="I132">
        <f>(B132*B4+C132*C4+D132*D4+E132*E4+F132*F4)/SUM(B4:F4)</f>
        <v>0.022567033153006785</v>
      </c>
    </row>
    <row r="133" spans="1:9" ht="12.75">
      <c r="A133" t="s">
        <v>91</v>
      </c>
      <c r="B133">
        <f>B93*10000/B62</f>
        <v>0.08072358587058223</v>
      </c>
      <c r="C133">
        <f>C93*10000/C62</f>
        <v>0.0852884304501952</v>
      </c>
      <c r="D133">
        <f>D93*10000/D62</f>
        <v>0.08084367437142394</v>
      </c>
      <c r="E133">
        <f>E93*10000/E62</f>
        <v>0.08498393610853389</v>
      </c>
      <c r="F133">
        <f>F93*10000/F62</f>
        <v>0.04178840630076082</v>
      </c>
      <c r="G133">
        <f>AVERAGE(C133:E133)</f>
        <v>0.08370534697671768</v>
      </c>
      <c r="H133">
        <f>STDEV(C133:E133)</f>
        <v>0.00248295323676072</v>
      </c>
      <c r="I133">
        <f>(B133*B4+C133*C4+D133*D4+E133*E4+F133*F4)/SUM(B4:F4)</f>
        <v>0.07767837735421021</v>
      </c>
    </row>
    <row r="134" spans="1:9" ht="12.75">
      <c r="A134" t="s">
        <v>92</v>
      </c>
      <c r="B134">
        <f>B94*10000/B62</f>
        <v>-0.017663693885154486</v>
      </c>
      <c r="C134">
        <f>C94*10000/C62</f>
        <v>-0.006600244246568046</v>
      </c>
      <c r="D134">
        <f>D94*10000/D62</f>
        <v>0.007347546182025665</v>
      </c>
      <c r="E134">
        <f>E94*10000/E62</f>
        <v>0.022661210922541107</v>
      </c>
      <c r="F134">
        <f>F94*10000/F62</f>
        <v>-0.004948122806653095</v>
      </c>
      <c r="G134">
        <f>AVERAGE(C134:E134)</f>
        <v>0.007802837619332909</v>
      </c>
      <c r="H134">
        <f>STDEV(C134:E134)</f>
        <v>0.014636039675168626</v>
      </c>
      <c r="I134">
        <f>(B134*B4+C134*C4+D134*D4+E134*E4+F134*F4)/SUM(B4:F4)</f>
        <v>0.0024141252355595827</v>
      </c>
    </row>
    <row r="135" spans="1:9" ht="12.75">
      <c r="A135" t="s">
        <v>93</v>
      </c>
      <c r="B135">
        <f>B95*10000/B62</f>
        <v>-0.007460400888794172</v>
      </c>
      <c r="C135">
        <f>C95*10000/C62</f>
        <v>0.001454608090437346</v>
      </c>
      <c r="D135">
        <f>D95*10000/D62</f>
        <v>0.0022613670740192467</v>
      </c>
      <c r="E135">
        <f>E95*10000/E62</f>
        <v>0.0005825659488080627</v>
      </c>
      <c r="F135">
        <f>F95*10000/F62</f>
        <v>0.005115487438038917</v>
      </c>
      <c r="G135">
        <f>AVERAGE(C135:E135)</f>
        <v>0.0014328470377548853</v>
      </c>
      <c r="H135">
        <f>STDEV(C135:E135)</f>
        <v>0.0008396120902315368</v>
      </c>
      <c r="I135">
        <f>(B135*B4+C135*C4+D135*D4+E135*E4+F135*F4)/SUM(B4:F4)</f>
        <v>0.0006391979106216297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2004-03-11T07:16:36Z</cp:lastPrinted>
  <dcterms:created xsi:type="dcterms:W3CDTF">2004-03-11T07:16:36Z</dcterms:created>
  <dcterms:modified xsi:type="dcterms:W3CDTF">2004-03-11T18:14:11Z</dcterms:modified>
  <cp:category/>
  <cp:version/>
  <cp:contentType/>
  <cp:contentStatus/>
</cp:coreProperties>
</file>