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<sst xmlns="http://schemas.openxmlformats.org/spreadsheetml/2006/main" count="202" uniqueCount="97">
  <si>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17/03/2004       07:54:51</t>
  </si>
  <si>
    <t>LISSNER</t>
  </si>
  <si>
    <t>HCMQAP205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</si>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</sst>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50413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-0.002251</v>
      </c>
      <c r="C4" s="13">
        <v>-0.003756</v>
      </c>
      <c r="D4" s="13">
        <v>-0.003754</v>
      </c>
      <c r="E4" s="13">
        <v>-0.003755</v>
      </c>
      <c r="F4" s="24">
        <v>-0.002086</v>
      </c>
      <c r="G4" s="34">
        <v>-0.011699</v>
      </c>
    </row>
    <row r="5" spans="1:7" ht="12.75" thickBot="1">
      <c r="A5" s="44" t="s">
        <v>13</v>
      </c>
      <c r="B5" s="45">
        <v>7.093291</v>
      </c>
      <c r="C5" s="46">
        <v>6.088705</v>
      </c>
      <c r="D5" s="46">
        <v>-0.79713</v>
      </c>
      <c r="E5" s="46">
        <v>-5.364279</v>
      </c>
      <c r="F5" s="47">
        <v>-7.422867</v>
      </c>
      <c r="G5" s="48">
        <v>2.65118</v>
      </c>
    </row>
    <row r="6" spans="1:7" ht="12.75" thickTop="1">
      <c r="A6" s="6" t="s">
        <v>14</v>
      </c>
      <c r="B6" s="39">
        <v>-140.709</v>
      </c>
      <c r="C6" s="40">
        <v>64.47862</v>
      </c>
      <c r="D6" s="40">
        <v>9.399977</v>
      </c>
      <c r="E6" s="40">
        <v>99.26365</v>
      </c>
      <c r="F6" s="41">
        <v>-159.8983</v>
      </c>
      <c r="G6" s="42">
        <v>-0.00532187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3.346053</v>
      </c>
      <c r="C8" s="14">
        <v>2.270838</v>
      </c>
      <c r="D8" s="14">
        <v>2.60602</v>
      </c>
      <c r="E8" s="14">
        <v>1.335196</v>
      </c>
      <c r="F8" s="25">
        <v>-2.252763</v>
      </c>
      <c r="G8" s="35">
        <v>1.676624</v>
      </c>
    </row>
    <row r="9" spans="1:7" ht="12">
      <c r="A9" s="20" t="s">
        <v>17</v>
      </c>
      <c r="B9" s="29">
        <v>0.2392194</v>
      </c>
      <c r="C9" s="14">
        <v>-0.7773831</v>
      </c>
      <c r="D9" s="14">
        <v>-0.5205339</v>
      </c>
      <c r="E9" s="14">
        <v>-0.351696</v>
      </c>
      <c r="F9" s="25">
        <v>-1.653888</v>
      </c>
      <c r="G9" s="35">
        <v>-0.5836518</v>
      </c>
    </row>
    <row r="10" spans="1:7" ht="12">
      <c r="A10" s="20" t="s">
        <v>18</v>
      </c>
      <c r="B10" s="29">
        <v>-0.4327144</v>
      </c>
      <c r="C10" s="14">
        <v>-0.5649606</v>
      </c>
      <c r="D10" s="14">
        <v>-0.5157299</v>
      </c>
      <c r="E10" s="14">
        <v>0.07918487</v>
      </c>
      <c r="F10" s="25">
        <v>-1.65195</v>
      </c>
      <c r="G10" s="35">
        <v>-0.5243867</v>
      </c>
    </row>
    <row r="11" spans="1:7" ht="12">
      <c r="A11" s="21" t="s">
        <v>19</v>
      </c>
      <c r="B11" s="31">
        <v>4.413408</v>
      </c>
      <c r="C11" s="16">
        <v>4.384201</v>
      </c>
      <c r="D11" s="16">
        <v>4.453305</v>
      </c>
      <c r="E11" s="16">
        <v>4.261012</v>
      </c>
      <c r="F11" s="27">
        <v>14.91471</v>
      </c>
      <c r="G11" s="37">
        <v>5.783453</v>
      </c>
    </row>
    <row r="12" spans="1:7" ht="12">
      <c r="A12" s="20" t="s">
        <v>20</v>
      </c>
      <c r="B12" s="29">
        <v>-0.06862747</v>
      </c>
      <c r="C12" s="14">
        <v>-0.0565762</v>
      </c>
      <c r="D12" s="14">
        <v>0.110713</v>
      </c>
      <c r="E12" s="14">
        <v>0.1180926</v>
      </c>
      <c r="F12" s="25">
        <v>-0.144159</v>
      </c>
      <c r="G12" s="35">
        <v>0.012283</v>
      </c>
    </row>
    <row r="13" spans="1:7" ht="12">
      <c r="A13" s="20" t="s">
        <v>21</v>
      </c>
      <c r="B13" s="29">
        <v>-0.03813528</v>
      </c>
      <c r="C13" s="14">
        <v>-0.1340834</v>
      </c>
      <c r="D13" s="14">
        <v>0.0326549</v>
      </c>
      <c r="E13" s="14">
        <v>-0.0844999</v>
      </c>
      <c r="F13" s="25">
        <v>-0.191033</v>
      </c>
      <c r="G13" s="35">
        <v>-0.07580093</v>
      </c>
    </row>
    <row r="14" spans="1:7" ht="12">
      <c r="A14" s="20" t="s">
        <v>22</v>
      </c>
      <c r="B14" s="29">
        <v>0.06796978</v>
      </c>
      <c r="C14" s="14">
        <v>-0.07291021</v>
      </c>
      <c r="D14" s="14">
        <v>-0.04111721</v>
      </c>
      <c r="E14" s="14">
        <v>-0.1066897</v>
      </c>
      <c r="F14" s="25">
        <v>0.09582175</v>
      </c>
      <c r="G14" s="35">
        <v>-0.03050304</v>
      </c>
    </row>
    <row r="15" spans="1:7" ht="12">
      <c r="A15" s="21" t="s">
        <v>23</v>
      </c>
      <c r="B15" s="31">
        <v>-0.3215275</v>
      </c>
      <c r="C15" s="16">
        <v>-0.03408799</v>
      </c>
      <c r="D15" s="16">
        <v>-0.08373582</v>
      </c>
      <c r="E15" s="16">
        <v>-0.1081168</v>
      </c>
      <c r="F15" s="27">
        <v>-0.3213014</v>
      </c>
      <c r="G15" s="37">
        <v>-0.1437084</v>
      </c>
    </row>
    <row r="16" spans="1:7" ht="12">
      <c r="A16" s="20" t="s">
        <v>24</v>
      </c>
      <c r="B16" s="29">
        <v>-0.01988259</v>
      </c>
      <c r="C16" s="14">
        <v>-0.006881666</v>
      </c>
      <c r="D16" s="14">
        <v>-0.0006685693</v>
      </c>
      <c r="E16" s="14">
        <v>0.03668295</v>
      </c>
      <c r="F16" s="25">
        <v>-0.01525675</v>
      </c>
      <c r="G16" s="35">
        <v>0.002106441</v>
      </c>
    </row>
    <row r="17" spans="1:7" ht="12">
      <c r="A17" s="20" t="s">
        <v>25</v>
      </c>
      <c r="B17" s="29">
        <v>-0.02380933</v>
      </c>
      <c r="C17" s="14">
        <v>-0.008714599</v>
      </c>
      <c r="D17" s="14">
        <v>-0.02687113</v>
      </c>
      <c r="E17" s="14">
        <v>-0.0004973539</v>
      </c>
      <c r="F17" s="25">
        <v>-0.02786048</v>
      </c>
      <c r="G17" s="35">
        <v>-0.01584332</v>
      </c>
    </row>
    <row r="18" spans="1:7" ht="12">
      <c r="A18" s="20" t="s">
        <v>26</v>
      </c>
      <c r="B18" s="29">
        <v>0.04944976</v>
      </c>
      <c r="C18" s="14">
        <v>0.00448013</v>
      </c>
      <c r="D18" s="14">
        <v>0.01686868</v>
      </c>
      <c r="E18" s="14">
        <v>-0.008539134</v>
      </c>
      <c r="F18" s="25">
        <v>0.0275932</v>
      </c>
      <c r="G18" s="35">
        <v>0.01391864</v>
      </c>
    </row>
    <row r="19" spans="1:7" ht="12">
      <c r="A19" s="21" t="s">
        <v>27</v>
      </c>
      <c r="B19" s="31">
        <v>-0.1973543</v>
      </c>
      <c r="C19" s="16">
        <v>-0.177318</v>
      </c>
      <c r="D19" s="16">
        <v>-0.1738418</v>
      </c>
      <c r="E19" s="16">
        <v>-0.1701439</v>
      </c>
      <c r="F19" s="27">
        <v>-0.1412376</v>
      </c>
      <c r="G19" s="37">
        <v>-0.1728199</v>
      </c>
    </row>
    <row r="20" spans="1:7" ht="12.75" thickBot="1">
      <c r="A20" s="44" t="s">
        <v>28</v>
      </c>
      <c r="B20" s="45">
        <v>-0.003721525</v>
      </c>
      <c r="C20" s="46">
        <v>-0.0003482555</v>
      </c>
      <c r="D20" s="46">
        <v>-0.003036324</v>
      </c>
      <c r="E20" s="46">
        <v>-0.0006461094</v>
      </c>
      <c r="F20" s="47">
        <v>-0.001040499</v>
      </c>
      <c r="G20" s="48">
        <v>-0.001646342</v>
      </c>
    </row>
    <row r="21" spans="1:7" ht="12.75" thickTop="1">
      <c r="A21" s="6" t="s">
        <v>29</v>
      </c>
      <c r="B21" s="39">
        <v>-136.2205</v>
      </c>
      <c r="C21" s="40">
        <v>189.1377</v>
      </c>
      <c r="D21" s="40">
        <v>4.618436</v>
      </c>
      <c r="E21" s="40">
        <v>23.91684</v>
      </c>
      <c r="F21" s="41">
        <v>-244.8668</v>
      </c>
      <c r="G21" s="43">
        <v>0.007481399</v>
      </c>
    </row>
    <row r="22" spans="1:7" ht="12">
      <c r="A22" s="20" t="s">
        <v>30</v>
      </c>
      <c r="B22" s="29">
        <v>141.8753</v>
      </c>
      <c r="C22" s="14">
        <v>121.7801</v>
      </c>
      <c r="D22" s="14">
        <v>-15.94261</v>
      </c>
      <c r="E22" s="14">
        <v>-107.2897</v>
      </c>
      <c r="F22" s="25">
        <v>-148.4682</v>
      </c>
      <c r="G22" s="36">
        <v>0</v>
      </c>
    </row>
    <row r="23" spans="1:7" ht="12">
      <c r="A23" s="20" t="s">
        <v>31</v>
      </c>
      <c r="B23" s="29">
        <v>-0.02077972</v>
      </c>
      <c r="C23" s="14">
        <v>0.5998139</v>
      </c>
      <c r="D23" s="14">
        <v>0.09586209</v>
      </c>
      <c r="E23" s="14">
        <v>-1.577691</v>
      </c>
      <c r="F23" s="25">
        <v>7.911859</v>
      </c>
      <c r="G23" s="35">
        <v>0.8425695</v>
      </c>
    </row>
    <row r="24" spans="1:7" ht="12">
      <c r="A24" s="20" t="s">
        <v>32</v>
      </c>
      <c r="B24" s="29">
        <v>1.212181</v>
      </c>
      <c r="C24" s="14">
        <v>1.043705</v>
      </c>
      <c r="D24" s="14">
        <v>-0.9602118</v>
      </c>
      <c r="E24" s="14">
        <v>-0.4017776</v>
      </c>
      <c r="F24" s="25">
        <v>0.8383009</v>
      </c>
      <c r="G24" s="35">
        <v>0.2105185</v>
      </c>
    </row>
    <row r="25" spans="1:7" ht="12">
      <c r="A25" s="20" t="s">
        <v>33</v>
      </c>
      <c r="B25" s="29">
        <v>-0.392058</v>
      </c>
      <c r="C25" s="14">
        <v>0.6111741</v>
      </c>
      <c r="D25" s="14">
        <v>-0.2055153</v>
      </c>
      <c r="E25" s="14">
        <v>-0.2934118</v>
      </c>
      <c r="F25" s="25">
        <v>-3.887285</v>
      </c>
      <c r="G25" s="35">
        <v>-0.5492154</v>
      </c>
    </row>
    <row r="26" spans="1:7" ht="12">
      <c r="A26" s="21" t="s">
        <v>34</v>
      </c>
      <c r="B26" s="31">
        <v>0.6468465</v>
      </c>
      <c r="C26" s="16">
        <v>0.7182304</v>
      </c>
      <c r="D26" s="16">
        <v>0.4649232</v>
      </c>
      <c r="E26" s="16">
        <v>0.405632</v>
      </c>
      <c r="F26" s="27">
        <v>1.254892</v>
      </c>
      <c r="G26" s="37">
        <v>0.6430249</v>
      </c>
    </row>
    <row r="27" spans="1:7" ht="12">
      <c r="A27" s="20" t="s">
        <v>35</v>
      </c>
      <c r="B27" s="29">
        <v>0.4352832</v>
      </c>
      <c r="C27" s="14">
        <v>0.2958173</v>
      </c>
      <c r="D27" s="14">
        <v>0.1335198</v>
      </c>
      <c r="E27" s="14">
        <v>-0.02550994</v>
      </c>
      <c r="F27" s="25">
        <v>0.2111351</v>
      </c>
      <c r="G27" s="35">
        <v>0.1882288</v>
      </c>
    </row>
    <row r="28" spans="1:7" ht="12">
      <c r="A28" s="20" t="s">
        <v>36</v>
      </c>
      <c r="B28" s="29">
        <v>0.2867211</v>
      </c>
      <c r="C28" s="14">
        <v>-0.04372589</v>
      </c>
      <c r="D28" s="14">
        <v>-0.1225436</v>
      </c>
      <c r="E28" s="14">
        <v>-0.0153821</v>
      </c>
      <c r="F28" s="25">
        <v>0.1176075</v>
      </c>
      <c r="G28" s="35">
        <v>0.01338319</v>
      </c>
    </row>
    <row r="29" spans="1:7" ht="12">
      <c r="A29" s="20" t="s">
        <v>37</v>
      </c>
      <c r="B29" s="29">
        <v>0.0737784</v>
      </c>
      <c r="C29" s="14">
        <v>-0.04864971</v>
      </c>
      <c r="D29" s="14">
        <v>0.03359412</v>
      </c>
      <c r="E29" s="14">
        <v>0.06442316</v>
      </c>
      <c r="F29" s="25">
        <v>-0.06076663</v>
      </c>
      <c r="G29" s="35">
        <v>0.01439878</v>
      </c>
    </row>
    <row r="30" spans="1:7" ht="12">
      <c r="A30" s="21" t="s">
        <v>38</v>
      </c>
      <c r="B30" s="31">
        <v>0.02760442</v>
      </c>
      <c r="C30" s="16">
        <v>0.1269175</v>
      </c>
      <c r="D30" s="16">
        <v>0.0200346</v>
      </c>
      <c r="E30" s="16">
        <v>0.07829677</v>
      </c>
      <c r="F30" s="27">
        <v>0.2559476</v>
      </c>
      <c r="G30" s="37">
        <v>0.09244259</v>
      </c>
    </row>
    <row r="31" spans="1:7" ht="12">
      <c r="A31" s="20" t="s">
        <v>39</v>
      </c>
      <c r="B31" s="29">
        <v>0.03222601</v>
      </c>
      <c r="C31" s="14">
        <v>0.01640367</v>
      </c>
      <c r="D31" s="14">
        <v>0.02991656</v>
      </c>
      <c r="E31" s="14">
        <v>0.03928555</v>
      </c>
      <c r="F31" s="25">
        <v>0.003118842</v>
      </c>
      <c r="G31" s="35">
        <v>0.02566811</v>
      </c>
    </row>
    <row r="32" spans="1:7" ht="12">
      <c r="A32" s="20" t="s">
        <v>40</v>
      </c>
      <c r="B32" s="29">
        <v>0.01767596</v>
      </c>
      <c r="C32" s="14">
        <v>-0.00879665</v>
      </c>
      <c r="D32" s="14">
        <v>0.00737796</v>
      </c>
      <c r="E32" s="14">
        <v>-0.003473468</v>
      </c>
      <c r="F32" s="25">
        <v>-0.007839978</v>
      </c>
      <c r="G32" s="35">
        <v>0.0003260489</v>
      </c>
    </row>
    <row r="33" spans="1:7" ht="12">
      <c r="A33" s="20" t="s">
        <v>41</v>
      </c>
      <c r="B33" s="29">
        <v>0.1259141</v>
      </c>
      <c r="C33" s="14">
        <v>0.02883923</v>
      </c>
      <c r="D33" s="14">
        <v>0.07514552</v>
      </c>
      <c r="E33" s="14">
        <v>0.06939361</v>
      </c>
      <c r="F33" s="25">
        <v>0.08862696</v>
      </c>
      <c r="G33" s="49">
        <v>0.0717378</v>
      </c>
    </row>
    <row r="34" spans="1:7" ht="12">
      <c r="A34" s="21" t="s">
        <v>42</v>
      </c>
      <c r="B34" s="31">
        <v>-0.01214277</v>
      </c>
      <c r="C34" s="16">
        <v>0.005827642</v>
      </c>
      <c r="D34" s="16">
        <v>0.0104725</v>
      </c>
      <c r="E34" s="16">
        <v>0.02650999</v>
      </c>
      <c r="F34" s="27">
        <v>-0.008710681</v>
      </c>
      <c r="G34" s="37">
        <v>0.007419906</v>
      </c>
    </row>
    <row r="35" spans="1:7" ht="12.75" thickBot="1">
      <c r="A35" s="22" t="s">
        <v>43</v>
      </c>
      <c r="B35" s="32">
        <v>-0.004992575</v>
      </c>
      <c r="C35" s="17">
        <v>-0.00338686</v>
      </c>
      <c r="D35" s="17">
        <v>-0.002312389</v>
      </c>
      <c r="E35" s="17">
        <v>0.001465188</v>
      </c>
      <c r="F35" s="28">
        <v>-0.001235917</v>
      </c>
      <c r="G35" s="38">
        <v>-0.001904301</v>
      </c>
    </row>
    <row r="36" spans="1:7" ht="12">
      <c r="A36" s="4" t="s">
        <v>44</v>
      </c>
      <c r="B36" s="3">
        <v>20.4834</v>
      </c>
      <c r="C36" s="3">
        <v>20.49255</v>
      </c>
      <c r="D36" s="3">
        <v>20.51392</v>
      </c>
      <c r="E36" s="3">
        <v>20.52307</v>
      </c>
      <c r="F36" s="3">
        <v>20.54443</v>
      </c>
      <c r="G36" s="3"/>
    </row>
    <row r="37" spans="1:6" ht="12">
      <c r="A37" s="4" t="s">
        <v>45</v>
      </c>
      <c r="B37" s="2">
        <v>0.03255208</v>
      </c>
      <c r="C37" s="2">
        <v>-0.01729329</v>
      </c>
      <c r="D37" s="2">
        <v>-0.04933675</v>
      </c>
      <c r="E37" s="2">
        <v>-0.06713867</v>
      </c>
      <c r="F37" s="2">
        <v>-0.08188884</v>
      </c>
    </row>
    <row r="38" spans="1:7" ht="12">
      <c r="A38" s="4" t="s">
        <v>52</v>
      </c>
      <c r="B38" s="2">
        <v>0.0002424421</v>
      </c>
      <c r="C38" s="2">
        <v>-0.0001135125</v>
      </c>
      <c r="D38" s="2">
        <v>-1.59674E-05</v>
      </c>
      <c r="E38" s="2">
        <v>-0.0001682926</v>
      </c>
      <c r="F38" s="2">
        <v>0.0002655882</v>
      </c>
      <c r="G38" s="2">
        <v>0.000123535</v>
      </c>
    </row>
    <row r="39" spans="1:7" ht="12.75" thickBot="1">
      <c r="A39" s="4" t="s">
        <v>53</v>
      </c>
      <c r="B39" s="2">
        <v>0.0002281352</v>
      </c>
      <c r="C39" s="2">
        <v>-0.0003201518</v>
      </c>
      <c r="D39" s="2">
        <v>0</v>
      </c>
      <c r="E39" s="2">
        <v>-4.246423E-05</v>
      </c>
      <c r="F39" s="2">
        <v>0.0004202167</v>
      </c>
      <c r="G39" s="2">
        <v>0.0007783922</v>
      </c>
    </row>
    <row r="40" spans="2:5" ht="12.75" thickBot="1">
      <c r="B40" s="7" t="s">
        <v>46</v>
      </c>
      <c r="C40" s="8">
        <v>-0.003755</v>
      </c>
      <c r="D40" s="18" t="s">
        <v>47</v>
      </c>
      <c r="E40" s="9">
        <v>3.115904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12.516</v>
      </c>
      <c r="D43" s="1">
        <v>12.516</v>
      </c>
      <c r="E43" s="1">
        <v>12.517</v>
      </c>
      <c r="F43" s="1">
        <v>12.517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0.002251</v>
      </c>
      <c r="C4">
        <v>0.003756</v>
      </c>
      <c r="D4">
        <v>0.003754</v>
      </c>
      <c r="E4">
        <v>0.003755</v>
      </c>
      <c r="F4">
        <v>0.002086</v>
      </c>
      <c r="G4">
        <v>0.011699</v>
      </c>
    </row>
    <row r="5" spans="1:7" ht="12.75">
      <c r="A5" t="s">
        <v>13</v>
      </c>
      <c r="B5">
        <v>7.093291</v>
      </c>
      <c r="C5">
        <v>6.088705</v>
      </c>
      <c r="D5">
        <v>-0.79713</v>
      </c>
      <c r="E5">
        <v>-5.364279</v>
      </c>
      <c r="F5">
        <v>-7.422867</v>
      </c>
      <c r="G5">
        <v>2.65118</v>
      </c>
    </row>
    <row r="6" spans="1:7" ht="12.75">
      <c r="A6" t="s">
        <v>14</v>
      </c>
      <c r="B6" s="50">
        <v>-140.709</v>
      </c>
      <c r="C6" s="50">
        <v>64.47862</v>
      </c>
      <c r="D6" s="50">
        <v>9.399977</v>
      </c>
      <c r="E6" s="50">
        <v>99.26365</v>
      </c>
      <c r="F6" s="50">
        <v>-159.8983</v>
      </c>
      <c r="G6" s="50">
        <v>-0.00532187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3.346053</v>
      </c>
      <c r="C8" s="50">
        <v>2.270838</v>
      </c>
      <c r="D8" s="50">
        <v>2.60602</v>
      </c>
      <c r="E8" s="50">
        <v>1.335196</v>
      </c>
      <c r="F8" s="50">
        <v>-2.252763</v>
      </c>
      <c r="G8" s="50">
        <v>1.676624</v>
      </c>
    </row>
    <row r="9" spans="1:7" ht="12.75">
      <c r="A9" t="s">
        <v>17</v>
      </c>
      <c r="B9" s="50">
        <v>0.2392194</v>
      </c>
      <c r="C9" s="50">
        <v>-0.7773831</v>
      </c>
      <c r="D9" s="50">
        <v>-0.5205339</v>
      </c>
      <c r="E9" s="50">
        <v>-0.351696</v>
      </c>
      <c r="F9" s="50">
        <v>-1.653888</v>
      </c>
      <c r="G9" s="50">
        <v>-0.5836518</v>
      </c>
    </row>
    <row r="10" spans="1:7" ht="12.75">
      <c r="A10" t="s">
        <v>18</v>
      </c>
      <c r="B10" s="50">
        <v>-0.4327144</v>
      </c>
      <c r="C10" s="50">
        <v>-0.5649606</v>
      </c>
      <c r="D10" s="50">
        <v>-0.5157299</v>
      </c>
      <c r="E10" s="50">
        <v>0.07918487</v>
      </c>
      <c r="F10" s="50">
        <v>-1.65195</v>
      </c>
      <c r="G10" s="50">
        <v>-0.5243867</v>
      </c>
    </row>
    <row r="11" spans="1:7" ht="12.75">
      <c r="A11" t="s">
        <v>19</v>
      </c>
      <c r="B11" s="50">
        <v>4.413408</v>
      </c>
      <c r="C11" s="50">
        <v>4.384201</v>
      </c>
      <c r="D11" s="50">
        <v>4.453305</v>
      </c>
      <c r="E11" s="50">
        <v>4.261012</v>
      </c>
      <c r="F11" s="50">
        <v>14.91471</v>
      </c>
      <c r="G11" s="50">
        <v>5.783453</v>
      </c>
    </row>
    <row r="12" spans="1:7" ht="12.75">
      <c r="A12" t="s">
        <v>20</v>
      </c>
      <c r="B12" s="50">
        <v>-0.06862747</v>
      </c>
      <c r="C12" s="50">
        <v>-0.0565762</v>
      </c>
      <c r="D12" s="50">
        <v>0.110713</v>
      </c>
      <c r="E12" s="50">
        <v>0.1180926</v>
      </c>
      <c r="F12" s="50">
        <v>-0.144159</v>
      </c>
      <c r="G12" s="50">
        <v>0.012283</v>
      </c>
    </row>
    <row r="13" spans="1:7" ht="12.75">
      <c r="A13" t="s">
        <v>21</v>
      </c>
      <c r="B13" s="50">
        <v>-0.03813528</v>
      </c>
      <c r="C13" s="50">
        <v>-0.1340834</v>
      </c>
      <c r="D13" s="50">
        <v>0.0326549</v>
      </c>
      <c r="E13" s="50">
        <v>-0.0844999</v>
      </c>
      <c r="F13" s="50">
        <v>-0.191033</v>
      </c>
      <c r="G13" s="50">
        <v>-0.07580093</v>
      </c>
    </row>
    <row r="14" spans="1:7" ht="12.75">
      <c r="A14" t="s">
        <v>22</v>
      </c>
      <c r="B14" s="50">
        <v>0.06796978</v>
      </c>
      <c r="C14" s="50">
        <v>-0.07291021</v>
      </c>
      <c r="D14" s="50">
        <v>-0.04111721</v>
      </c>
      <c r="E14" s="50">
        <v>-0.1066897</v>
      </c>
      <c r="F14" s="50">
        <v>0.09582175</v>
      </c>
      <c r="G14" s="50">
        <v>-0.03050304</v>
      </c>
    </row>
    <row r="15" spans="1:7" ht="12.75">
      <c r="A15" t="s">
        <v>23</v>
      </c>
      <c r="B15" s="50">
        <v>-0.3215275</v>
      </c>
      <c r="C15" s="50">
        <v>-0.03408799</v>
      </c>
      <c r="D15" s="50">
        <v>-0.08373582</v>
      </c>
      <c r="E15" s="50">
        <v>-0.1081168</v>
      </c>
      <c r="F15" s="50">
        <v>-0.3213014</v>
      </c>
      <c r="G15" s="50">
        <v>-0.1437084</v>
      </c>
    </row>
    <row r="16" spans="1:7" ht="12.75">
      <c r="A16" t="s">
        <v>24</v>
      </c>
      <c r="B16" s="50">
        <v>-0.01988259</v>
      </c>
      <c r="C16" s="50">
        <v>-0.006881666</v>
      </c>
      <c r="D16" s="50">
        <v>-0.0006685693</v>
      </c>
      <c r="E16" s="50">
        <v>0.03668295</v>
      </c>
      <c r="F16" s="50">
        <v>-0.01525675</v>
      </c>
      <c r="G16" s="50">
        <v>0.002106441</v>
      </c>
    </row>
    <row r="17" spans="1:7" ht="12.75">
      <c r="A17" t="s">
        <v>25</v>
      </c>
      <c r="B17" s="50">
        <v>-0.02380933</v>
      </c>
      <c r="C17" s="50">
        <v>-0.008714599</v>
      </c>
      <c r="D17" s="50">
        <v>-0.02687113</v>
      </c>
      <c r="E17" s="50">
        <v>-0.0004973539</v>
      </c>
      <c r="F17" s="50">
        <v>-0.02786048</v>
      </c>
      <c r="G17" s="50">
        <v>-0.01584332</v>
      </c>
    </row>
    <row r="18" spans="1:7" ht="12.75">
      <c r="A18" t="s">
        <v>26</v>
      </c>
      <c r="B18" s="50">
        <v>0.04944976</v>
      </c>
      <c r="C18" s="50">
        <v>0.00448013</v>
      </c>
      <c r="D18" s="50">
        <v>0.01686868</v>
      </c>
      <c r="E18" s="50">
        <v>-0.008539134</v>
      </c>
      <c r="F18" s="50">
        <v>0.0275932</v>
      </c>
      <c r="G18" s="50">
        <v>0.01391864</v>
      </c>
    </row>
    <row r="19" spans="1:7" ht="12.75">
      <c r="A19" t="s">
        <v>27</v>
      </c>
      <c r="B19" s="50">
        <v>-0.1973543</v>
      </c>
      <c r="C19" s="50">
        <v>-0.177318</v>
      </c>
      <c r="D19" s="50">
        <v>-0.1738418</v>
      </c>
      <c r="E19" s="50">
        <v>-0.1701439</v>
      </c>
      <c r="F19" s="50">
        <v>-0.1412376</v>
      </c>
      <c r="G19" s="50">
        <v>-0.1728199</v>
      </c>
    </row>
    <row r="20" spans="1:7" ht="12.75">
      <c r="A20" t="s">
        <v>28</v>
      </c>
      <c r="B20" s="50">
        <v>-0.003721525</v>
      </c>
      <c r="C20" s="50">
        <v>-0.0003482555</v>
      </c>
      <c r="D20" s="50">
        <v>-0.003036324</v>
      </c>
      <c r="E20" s="50">
        <v>-0.0006461094</v>
      </c>
      <c r="F20" s="50">
        <v>-0.001040499</v>
      </c>
      <c r="G20" s="50">
        <v>-0.001646342</v>
      </c>
    </row>
    <row r="21" spans="1:7" ht="12.75">
      <c r="A21" t="s">
        <v>29</v>
      </c>
      <c r="B21" s="50">
        <v>-136.2205</v>
      </c>
      <c r="C21" s="50">
        <v>189.1377</v>
      </c>
      <c r="D21" s="50">
        <v>4.618436</v>
      </c>
      <c r="E21" s="50">
        <v>23.91684</v>
      </c>
      <c r="F21" s="50">
        <v>-244.8668</v>
      </c>
      <c r="G21" s="50">
        <v>0.007481399</v>
      </c>
    </row>
    <row r="22" spans="1:7" ht="12.75">
      <c r="A22" t="s">
        <v>30</v>
      </c>
      <c r="B22" s="50">
        <v>141.8753</v>
      </c>
      <c r="C22" s="50">
        <v>121.7801</v>
      </c>
      <c r="D22" s="50">
        <v>-15.94261</v>
      </c>
      <c r="E22" s="50">
        <v>-107.2897</v>
      </c>
      <c r="F22" s="50">
        <v>-148.4682</v>
      </c>
      <c r="G22" s="50">
        <v>0</v>
      </c>
    </row>
    <row r="23" spans="1:7" ht="12.75">
      <c r="A23" t="s">
        <v>31</v>
      </c>
      <c r="B23" s="50">
        <v>-0.02077972</v>
      </c>
      <c r="C23" s="50">
        <v>0.5998139</v>
      </c>
      <c r="D23" s="50">
        <v>0.09586209</v>
      </c>
      <c r="E23" s="50">
        <v>-1.577691</v>
      </c>
      <c r="F23" s="50">
        <v>7.911859</v>
      </c>
      <c r="G23" s="50">
        <v>0.8425695</v>
      </c>
    </row>
    <row r="24" spans="1:7" ht="12.75">
      <c r="A24" t="s">
        <v>32</v>
      </c>
      <c r="B24" s="50">
        <v>1.212181</v>
      </c>
      <c r="C24" s="50">
        <v>1.043705</v>
      </c>
      <c r="D24" s="50">
        <v>-0.9602118</v>
      </c>
      <c r="E24" s="50">
        <v>-0.4017776</v>
      </c>
      <c r="F24" s="50">
        <v>0.8383009</v>
      </c>
      <c r="G24" s="50">
        <v>0.2105185</v>
      </c>
    </row>
    <row r="25" spans="1:7" ht="12.75">
      <c r="A25" t="s">
        <v>33</v>
      </c>
      <c r="B25" s="50">
        <v>-0.392058</v>
      </c>
      <c r="C25" s="50">
        <v>0.6111741</v>
      </c>
      <c r="D25" s="50">
        <v>-0.2055153</v>
      </c>
      <c r="E25" s="50">
        <v>-0.2934118</v>
      </c>
      <c r="F25" s="50">
        <v>-3.887285</v>
      </c>
      <c r="G25" s="50">
        <v>-0.5492154</v>
      </c>
    </row>
    <row r="26" spans="1:7" ht="12.75">
      <c r="A26" t="s">
        <v>34</v>
      </c>
      <c r="B26" s="50">
        <v>0.6468465</v>
      </c>
      <c r="C26" s="50">
        <v>0.7182304</v>
      </c>
      <c r="D26" s="50">
        <v>0.4649232</v>
      </c>
      <c r="E26" s="50">
        <v>0.405632</v>
      </c>
      <c r="F26" s="50">
        <v>1.254892</v>
      </c>
      <c r="G26" s="50">
        <v>0.6430249</v>
      </c>
    </row>
    <row r="27" spans="1:7" ht="12.75">
      <c r="A27" t="s">
        <v>35</v>
      </c>
      <c r="B27" s="50">
        <v>0.4352832</v>
      </c>
      <c r="C27" s="50">
        <v>0.2958173</v>
      </c>
      <c r="D27" s="50">
        <v>0.1335198</v>
      </c>
      <c r="E27" s="50">
        <v>-0.02550994</v>
      </c>
      <c r="F27" s="50">
        <v>0.2111351</v>
      </c>
      <c r="G27" s="50">
        <v>0.1882288</v>
      </c>
    </row>
    <row r="28" spans="1:7" ht="12.75">
      <c r="A28" t="s">
        <v>36</v>
      </c>
      <c r="B28" s="50">
        <v>0.2867211</v>
      </c>
      <c r="C28" s="50">
        <v>-0.04372589</v>
      </c>
      <c r="D28" s="50">
        <v>-0.1225436</v>
      </c>
      <c r="E28" s="50">
        <v>-0.0153821</v>
      </c>
      <c r="F28" s="50">
        <v>0.1176075</v>
      </c>
      <c r="G28" s="50">
        <v>0.01338319</v>
      </c>
    </row>
    <row r="29" spans="1:7" ht="12.75">
      <c r="A29" t="s">
        <v>37</v>
      </c>
      <c r="B29" s="50">
        <v>0.0737784</v>
      </c>
      <c r="C29" s="50">
        <v>-0.04864971</v>
      </c>
      <c r="D29" s="50">
        <v>0.03359412</v>
      </c>
      <c r="E29" s="50">
        <v>0.06442316</v>
      </c>
      <c r="F29" s="50">
        <v>-0.06076663</v>
      </c>
      <c r="G29" s="50">
        <v>0.01439878</v>
      </c>
    </row>
    <row r="30" spans="1:7" ht="12.75">
      <c r="A30" t="s">
        <v>38</v>
      </c>
      <c r="B30" s="50">
        <v>0.02760442</v>
      </c>
      <c r="C30" s="50">
        <v>0.1269175</v>
      </c>
      <c r="D30" s="50">
        <v>0.0200346</v>
      </c>
      <c r="E30" s="50">
        <v>0.07829677</v>
      </c>
      <c r="F30" s="50">
        <v>0.2559476</v>
      </c>
      <c r="G30" s="50">
        <v>0.09244259</v>
      </c>
    </row>
    <row r="31" spans="1:7" ht="12.75">
      <c r="A31" t="s">
        <v>39</v>
      </c>
      <c r="B31" s="50">
        <v>0.03222601</v>
      </c>
      <c r="C31" s="50">
        <v>0.01640367</v>
      </c>
      <c r="D31" s="50">
        <v>0.02991656</v>
      </c>
      <c r="E31" s="50">
        <v>0.03928555</v>
      </c>
      <c r="F31" s="50">
        <v>0.003118842</v>
      </c>
      <c r="G31" s="50">
        <v>0.02566811</v>
      </c>
    </row>
    <row r="32" spans="1:7" ht="12.75">
      <c r="A32" t="s">
        <v>40</v>
      </c>
      <c r="B32" s="50">
        <v>0.01767596</v>
      </c>
      <c r="C32" s="50">
        <v>-0.00879665</v>
      </c>
      <c r="D32" s="50">
        <v>0.00737796</v>
      </c>
      <c r="E32" s="50">
        <v>-0.003473468</v>
      </c>
      <c r="F32" s="50">
        <v>-0.007839978</v>
      </c>
      <c r="G32" s="50">
        <v>0.0003260489</v>
      </c>
    </row>
    <row r="33" spans="1:7" ht="12.75">
      <c r="A33" t="s">
        <v>41</v>
      </c>
      <c r="B33" s="50">
        <v>0.1259141</v>
      </c>
      <c r="C33" s="50">
        <v>0.02883923</v>
      </c>
      <c r="D33" s="50">
        <v>0.07514552</v>
      </c>
      <c r="E33" s="50">
        <v>0.06939361</v>
      </c>
      <c r="F33" s="50">
        <v>0.08862696</v>
      </c>
      <c r="G33" s="50">
        <v>0.0717378</v>
      </c>
    </row>
    <row r="34" spans="1:7" ht="12.75">
      <c r="A34" t="s">
        <v>42</v>
      </c>
      <c r="B34" s="50">
        <v>-0.01214277</v>
      </c>
      <c r="C34" s="50">
        <v>0.005827642</v>
      </c>
      <c r="D34" s="50">
        <v>0.0104725</v>
      </c>
      <c r="E34" s="50">
        <v>0.02650999</v>
      </c>
      <c r="F34" s="50">
        <v>-0.008710681</v>
      </c>
      <c r="G34" s="50">
        <v>0.007419906</v>
      </c>
    </row>
    <row r="35" spans="1:7" ht="12.75">
      <c r="A35" t="s">
        <v>43</v>
      </c>
      <c r="B35" s="50">
        <v>-0.004992575</v>
      </c>
      <c r="C35" s="50">
        <v>-0.00338686</v>
      </c>
      <c r="D35" s="50">
        <v>-0.002312389</v>
      </c>
      <c r="E35" s="50">
        <v>0.001465188</v>
      </c>
      <c r="F35" s="50">
        <v>-0.001235917</v>
      </c>
      <c r="G35" s="50">
        <v>-0.001904301</v>
      </c>
    </row>
    <row r="36" spans="1:6" ht="12.75">
      <c r="A36" t="s">
        <v>44</v>
      </c>
      <c r="B36" s="50">
        <v>20.4834</v>
      </c>
      <c r="C36" s="50">
        <v>20.49255</v>
      </c>
      <c r="D36" s="50">
        <v>20.51392</v>
      </c>
      <c r="E36" s="50">
        <v>20.52307</v>
      </c>
      <c r="F36" s="50">
        <v>20.54443</v>
      </c>
    </row>
    <row r="37" spans="1:6" ht="12.75">
      <c r="A37" t="s">
        <v>45</v>
      </c>
      <c r="B37" s="50">
        <v>0.03255208</v>
      </c>
      <c r="C37" s="50">
        <v>-0.01729329</v>
      </c>
      <c r="D37" s="50">
        <v>-0.04933675</v>
      </c>
      <c r="E37" s="50">
        <v>-0.06713867</v>
      </c>
      <c r="F37" s="50">
        <v>-0.08188884</v>
      </c>
    </row>
    <row r="38" spans="1:7" ht="12.75">
      <c r="A38" t="s">
        <v>54</v>
      </c>
      <c r="B38" s="50">
        <v>0.0002424421</v>
      </c>
      <c r="C38" s="50">
        <v>-0.0001135125</v>
      </c>
      <c r="D38" s="50">
        <v>-1.59674E-05</v>
      </c>
      <c r="E38" s="50">
        <v>-0.0001682926</v>
      </c>
      <c r="F38" s="50">
        <v>0.0002655882</v>
      </c>
      <c r="G38" s="50">
        <v>0.000123535</v>
      </c>
    </row>
    <row r="39" spans="1:7" ht="12.75">
      <c r="A39" t="s">
        <v>55</v>
      </c>
      <c r="B39" s="50">
        <v>0.0002281352</v>
      </c>
      <c r="C39" s="50">
        <v>-0.0003201518</v>
      </c>
      <c r="D39" s="50">
        <v>0</v>
      </c>
      <c r="E39" s="50">
        <v>-4.246423E-05</v>
      </c>
      <c r="F39" s="50">
        <v>0.0004202167</v>
      </c>
      <c r="G39" s="50">
        <v>0.0007783922</v>
      </c>
    </row>
    <row r="40" spans="2:5" ht="12.75">
      <c r="B40" t="s">
        <v>46</v>
      </c>
      <c r="C40">
        <v>-0.003755</v>
      </c>
      <c r="D40" t="s">
        <v>47</v>
      </c>
      <c r="E40">
        <v>3.115904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12.516</v>
      </c>
      <c r="D44">
        <v>12.516</v>
      </c>
      <c r="E44">
        <v>12.517</v>
      </c>
      <c r="F44">
        <v>12.517</v>
      </c>
      <c r="J44">
        <v>12.517</v>
      </c>
    </row>
    <row r="50" spans="1:7" ht="12.75">
      <c r="A50" t="s">
        <v>57</v>
      </c>
      <c r="B50">
        <f>-0.017/(B7*B7+B22*B22)*(B21*B22+B6*B7)</f>
        <v>0.00024244197495443135</v>
      </c>
      <c r="C50">
        <f>-0.017/(C7*C7+C22*C22)*(C21*C22+C6*C7)</f>
        <v>-0.00011351246501897156</v>
      </c>
      <c r="D50">
        <f>-0.017/(D7*D7+D22*D22)*(D21*D22+D6*D7)</f>
        <v>-1.5967403229087146E-05</v>
      </c>
      <c r="E50">
        <f>-0.017/(E7*E7+E22*E22)*(E21*E22+E6*E7)</f>
        <v>-0.00016829260750372398</v>
      </c>
      <c r="F50">
        <f>-0.017/(F7*F7+F22*F22)*(F21*F22+F6*F7)</f>
        <v>0.00026558822828490897</v>
      </c>
      <c r="G50">
        <f>(B50*B$4+C50*C$4+D50*D$4+E50*E$4+F50*F$4)/SUM(B$4:F$4)</f>
        <v>-1.1844162084981877E-06</v>
      </c>
    </row>
    <row r="51" spans="1:7" ht="12.75">
      <c r="A51" t="s">
        <v>58</v>
      </c>
      <c r="B51">
        <f>-0.017/(B7*B7+B22*B22)*(B21*B7-B6*B22)</f>
        <v>0.00022813519720707475</v>
      </c>
      <c r="C51">
        <f>-0.017/(C7*C7+C22*C22)*(C21*C7-C6*C22)</f>
        <v>-0.00032015173406587435</v>
      </c>
      <c r="D51">
        <f>-0.017/(D7*D7+D22*D22)*(D21*D7-D6*D22)</f>
        <v>-7.876797408239408E-06</v>
      </c>
      <c r="E51">
        <f>-0.017/(E7*E7+E22*E22)*(E21*E7-E6*E22)</f>
        <v>-4.2464234337129236E-05</v>
      </c>
      <c r="F51">
        <f>-0.017/(F7*F7+F22*F22)*(F21*F7-F6*F22)</f>
        <v>0.000420216700619465</v>
      </c>
      <c r="G51">
        <f>(B51*B$4+C51*C$4+D51*D$4+E51*E$4+F51*F$4)/SUM(B$4:F$4)</f>
        <v>-9.026048920302512E-08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10000.095995798018</v>
      </c>
      <c r="C62">
        <f>C7+(2/0.017)*(C8*C50-C23*C51)</f>
        <v>9999.992266240137</v>
      </c>
      <c r="D62">
        <f>D7+(2/0.017)*(D8*D50-D23*D51)</f>
        <v>9999.995193378129</v>
      </c>
      <c r="E62">
        <f>E7+(2/0.017)*(E8*E50-E23*E51)</f>
        <v>9999.965682463917</v>
      </c>
      <c r="F62">
        <f>F7+(2/0.017)*(F8*F50-F23*F51)</f>
        <v>9999.538470280157</v>
      </c>
    </row>
    <row r="63" spans="1:6" ht="12.75">
      <c r="A63" t="s">
        <v>66</v>
      </c>
      <c r="B63">
        <f>B8+(3/0.017)*(B9*B50-B24*B51)</f>
        <v>3.307486353934896</v>
      </c>
      <c r="C63">
        <f>C8+(3/0.017)*(C9*C50-C24*C51)</f>
        <v>2.3453768183908785</v>
      </c>
      <c r="D63">
        <f>D8+(3/0.017)*(D9*D50-D24*D51)</f>
        <v>2.6061520319161366</v>
      </c>
      <c r="E63">
        <f>E8+(3/0.017)*(E9*E50-E24*E51)</f>
        <v>1.3426301162466154</v>
      </c>
      <c r="F63">
        <f>F8+(3/0.017)*(F9*F50-F24*F51)</f>
        <v>-2.392443215651647</v>
      </c>
    </row>
    <row r="64" spans="1:6" ht="12.75">
      <c r="A64" t="s">
        <v>67</v>
      </c>
      <c r="B64">
        <f>B9+(4/0.017)*(B10*B50-B25*B51)</f>
        <v>0.23558036362809165</v>
      </c>
      <c r="C64">
        <f>C9+(4/0.017)*(C10*C50-C25*C51)</f>
        <v>-0.7162540368762947</v>
      </c>
      <c r="D64">
        <f>D9+(4/0.017)*(D10*D50-D25*D51)</f>
        <v>-0.5189771788498345</v>
      </c>
      <c r="E64">
        <f>E9+(4/0.017)*(E10*E50-E25*E51)</f>
        <v>-0.357763231924617</v>
      </c>
      <c r="F64">
        <f>F9+(4/0.017)*(F10*F50-F25*F51)</f>
        <v>-1.3727671521524043</v>
      </c>
    </row>
    <row r="65" spans="1:6" ht="12.75">
      <c r="A65" t="s">
        <v>68</v>
      </c>
      <c r="B65">
        <f>B10+(5/0.017)*(B11*B50-B26*B51)</f>
        <v>-0.16141237118838797</v>
      </c>
      <c r="C65">
        <f>C10+(5/0.017)*(C11*C50-C26*C51)</f>
        <v>-0.6437014101852393</v>
      </c>
      <c r="D65">
        <f>D10+(5/0.017)*(D11*D50-D26*D51)</f>
        <v>-0.5355668443471527</v>
      </c>
      <c r="E65">
        <f>E10+(5/0.017)*(E11*E50-E26*E51)</f>
        <v>-0.12665982640647633</v>
      </c>
      <c r="F65">
        <f>F10+(5/0.017)*(F11*F50-F26*F51)</f>
        <v>-0.6419956387031021</v>
      </c>
    </row>
    <row r="66" spans="1:6" ht="12.75">
      <c r="A66" t="s">
        <v>69</v>
      </c>
      <c r="B66">
        <f>B11+(6/0.017)*(B12*B50-B27*B51)</f>
        <v>4.372487435987346</v>
      </c>
      <c r="C66">
        <f>C11+(6/0.017)*(C12*C50-C27*C51)</f>
        <v>4.419893420759444</v>
      </c>
      <c r="D66">
        <f>D11+(6/0.017)*(D12*D50-D27*D51)</f>
        <v>4.453052262106196</v>
      </c>
      <c r="E66">
        <f>E11+(6/0.017)*(E12*E50-E27*E51)</f>
        <v>4.253615280593771</v>
      </c>
      <c r="F66">
        <f>F11+(6/0.017)*(F12*F50-F27*F51)</f>
        <v>14.869883142879429</v>
      </c>
    </row>
    <row r="67" spans="1:6" ht="12.75">
      <c r="A67" t="s">
        <v>70</v>
      </c>
      <c r="B67">
        <f>B12+(7/0.017)*(B13*B50-B28*B51)</f>
        <v>-0.09936849182552868</v>
      </c>
      <c r="C67">
        <f>C12+(7/0.017)*(C13*C50-C28*C51)</f>
        <v>-0.056073345634390724</v>
      </c>
      <c r="D67">
        <f>D12+(7/0.017)*(D13*D50-D28*D51)</f>
        <v>0.11010084379611336</v>
      </c>
      <c r="E67">
        <f>E12+(7/0.017)*(E13*E50-E28*E51)</f>
        <v>0.12367922563768514</v>
      </c>
      <c r="F67">
        <f>F12+(7/0.017)*(F13*F50-F28*F51)</f>
        <v>-0.1854000153779049</v>
      </c>
    </row>
    <row r="68" spans="1:6" ht="12.75">
      <c r="A68" t="s">
        <v>71</v>
      </c>
      <c r="B68">
        <f>B13+(8/0.017)*(B14*B50-B29*B51)</f>
        <v>-0.038301266886213756</v>
      </c>
      <c r="C68">
        <f>C13+(8/0.017)*(C14*C50-C29*C51)</f>
        <v>-0.13751825710877694</v>
      </c>
      <c r="D68">
        <f>D13+(8/0.017)*(D14*D50-D29*D51)</f>
        <v>0.033088381952505005</v>
      </c>
      <c r="E68">
        <f>E13+(8/0.017)*(E14*E50-E29*E51)</f>
        <v>-0.07476306801422662</v>
      </c>
      <c r="F68">
        <f>F13+(8/0.017)*(F14*F50-F29*F51)</f>
        <v>-0.16704039690351846</v>
      </c>
    </row>
    <row r="69" spans="1:6" ht="12.75">
      <c r="A69" t="s">
        <v>72</v>
      </c>
      <c r="B69">
        <f>B14+(9/0.017)*(B15*B50-B30*B51)</f>
        <v>0.023367208404480547</v>
      </c>
      <c r="C69">
        <f>C14+(9/0.017)*(C15*C50-C30*C51)</f>
        <v>-0.049350184980780656</v>
      </c>
      <c r="D69">
        <f>D14+(9/0.017)*(D15*D50-D30*D51)</f>
        <v>-0.04032581771811057</v>
      </c>
      <c r="E69">
        <f>E14+(9/0.017)*(E15*E50-E30*E51)</f>
        <v>-0.09529672145972291</v>
      </c>
      <c r="F69">
        <f>F14+(9/0.017)*(F15*F50-F30*F51)</f>
        <v>-0.0062950694220225145</v>
      </c>
    </row>
    <row r="70" spans="1:6" ht="12.75">
      <c r="A70" t="s">
        <v>73</v>
      </c>
      <c r="B70">
        <f>B15+(10/0.017)*(B16*B50-B31*B51)</f>
        <v>-0.32868765384315085</v>
      </c>
      <c r="C70">
        <f>C15+(10/0.017)*(C16*C50-C31*C51)</f>
        <v>-0.03053927337256376</v>
      </c>
      <c r="D70">
        <f>D15+(10/0.017)*(D16*D50-D31*D51)</f>
        <v>-0.08359092470713464</v>
      </c>
      <c r="E70">
        <f>E15+(10/0.017)*(E16*E50-E31*E51)</f>
        <v>-0.11076694029715631</v>
      </c>
      <c r="F70">
        <f>F15+(10/0.017)*(F16*F50-F31*F51)</f>
        <v>-0.32445587217463484</v>
      </c>
    </row>
    <row r="71" spans="1:6" ht="12.75">
      <c r="A71" t="s">
        <v>74</v>
      </c>
      <c r="B71">
        <f>B16+(11/0.017)*(B17*B50-B32*B51)</f>
        <v>-0.026226930334566335</v>
      </c>
      <c r="C71">
        <f>C16+(11/0.017)*(C17*C50-C32*C51)</f>
        <v>-0.008063872971212693</v>
      </c>
      <c r="D71">
        <f>D16+(11/0.017)*(D17*D50-D32*D51)</f>
        <v>-0.00035333721144056125</v>
      </c>
      <c r="E71">
        <f>E16+(11/0.017)*(E17*E50-E32*E51)</f>
        <v>0.036641669475367934</v>
      </c>
      <c r="F71">
        <f>F16+(11/0.017)*(F17*F50-F32*F51)</f>
        <v>-0.01791287848100338</v>
      </c>
    </row>
    <row r="72" spans="1:6" ht="12.75">
      <c r="A72" t="s">
        <v>75</v>
      </c>
      <c r="B72">
        <f>B17+(12/0.017)*(B18*B50-B33*B51)</f>
        <v>-0.03562349980651437</v>
      </c>
      <c r="C72">
        <f>C17+(12/0.017)*(C18*C50-C33*C51)</f>
        <v>-0.002556213898551195</v>
      </c>
      <c r="D72">
        <f>D17+(12/0.017)*(D18*D50-D33*D51)</f>
        <v>-0.026643442690582803</v>
      </c>
      <c r="E72">
        <f>E17+(12/0.017)*(E18*E50-E33*E51)</f>
        <v>0.0025971070246280413</v>
      </c>
      <c r="F72">
        <f>F17+(12/0.017)*(F18*F50-F33*F51)</f>
        <v>-0.04897631502335681</v>
      </c>
    </row>
    <row r="73" spans="1:6" ht="12.75">
      <c r="A73" t="s">
        <v>76</v>
      </c>
      <c r="B73">
        <f>B18+(13/0.017)*(B19*B50-B34*B51)</f>
        <v>0.014979286507113575</v>
      </c>
      <c r="C73">
        <f>C18+(13/0.017)*(C19*C50-C34*C51)</f>
        <v>0.021298714031331677</v>
      </c>
      <c r="D73">
        <f>D18+(13/0.017)*(D19*D50-D34*D51)</f>
        <v>0.019054432613756788</v>
      </c>
      <c r="E73">
        <f>E18+(13/0.017)*(E19*E50-E34*E51)</f>
        <v>0.01421827371313774</v>
      </c>
      <c r="F73">
        <f>F18+(13/0.017)*(F19*F50-F34*F51)</f>
        <v>0.0017073932837545908</v>
      </c>
    </row>
    <row r="74" spans="1:6" ht="12.75">
      <c r="A74" t="s">
        <v>77</v>
      </c>
      <c r="B74">
        <f>B19+(14/0.017)*(B20*B50-B35*B51)</f>
        <v>-0.19715934735535567</v>
      </c>
      <c r="C74">
        <f>C19+(14/0.017)*(C20*C50-C35*C51)</f>
        <v>-0.178178405215581</v>
      </c>
      <c r="D74">
        <f>D19+(14/0.017)*(D20*D50-D35*D51)</f>
        <v>-0.17381687342003282</v>
      </c>
      <c r="E74">
        <f>E19+(14/0.017)*(E20*E50-E35*E51)</f>
        <v>-0.1700031147463917</v>
      </c>
      <c r="F74">
        <f>F19+(14/0.017)*(F20*F50-F35*F51)</f>
        <v>-0.14103747520632223</v>
      </c>
    </row>
    <row r="75" spans="1:6" ht="12.75">
      <c r="A75" t="s">
        <v>78</v>
      </c>
      <c r="B75" s="50">
        <f>B20</f>
        <v>-0.003721525</v>
      </c>
      <c r="C75" s="50">
        <f>C20</f>
        <v>-0.0003482555</v>
      </c>
      <c r="D75" s="50">
        <f>D20</f>
        <v>-0.003036324</v>
      </c>
      <c r="E75" s="50">
        <f>E20</f>
        <v>-0.0006461094</v>
      </c>
      <c r="F75" s="50">
        <f>F20</f>
        <v>-0.001040499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141.9645134805488</v>
      </c>
      <c r="C82">
        <f>C22+(2/0.017)*(C8*C51+C23*C50)</f>
        <v>121.68655893202067</v>
      </c>
      <c r="D82">
        <f>D22+(2/0.017)*(D8*D51+D23*D50)</f>
        <v>-15.945205030614968</v>
      </c>
      <c r="E82">
        <f>E22+(2/0.017)*(E8*E51+E23*E50)</f>
        <v>-107.2651334521888</v>
      </c>
      <c r="F82">
        <f>F22+(2/0.017)*(F8*F51+F23*F50)</f>
        <v>-148.3323590612809</v>
      </c>
    </row>
    <row r="83" spans="1:6" ht="12.75">
      <c r="A83" t="s">
        <v>81</v>
      </c>
      <c r="B83">
        <f>B23+(3/0.017)*(B9*B51+B24*B50)</f>
        <v>0.04071285423005805</v>
      </c>
      <c r="C83">
        <f>C23+(3/0.017)*(C9*C51+C24*C50)</f>
        <v>0.6228269035639787</v>
      </c>
      <c r="D83">
        <f>D23+(3/0.017)*(D9*D51+D24*D50)</f>
        <v>0.09929130689476735</v>
      </c>
      <c r="E83">
        <f>E23+(3/0.017)*(E9*E51+E24*E50)</f>
        <v>-1.5631232291823496</v>
      </c>
      <c r="F83">
        <f>F23+(3/0.017)*(F9*F51+F24*F50)</f>
        <v>7.82850338098468</v>
      </c>
    </row>
    <row r="84" spans="1:6" ht="12.75">
      <c r="A84" t="s">
        <v>82</v>
      </c>
      <c r="B84">
        <f>B24+(4/0.017)*(B10*B51+B25*B50)</f>
        <v>1.1665883645188175</v>
      </c>
      <c r="C84">
        <f>C24+(4/0.017)*(C10*C51+C25*C50)</f>
        <v>1.06993964402874</v>
      </c>
      <c r="D84">
        <f>D24+(4/0.017)*(D10*D51+D25*D50)</f>
        <v>-0.9584838363283485</v>
      </c>
      <c r="E84">
        <f>E24+(4/0.017)*(E10*E51+E25*E50)</f>
        <v>-0.3909501854073586</v>
      </c>
      <c r="F84">
        <f>F24+(4/0.017)*(F10*F51+F25*F50)</f>
        <v>0.43204346127604065</v>
      </c>
    </row>
    <row r="85" spans="1:6" ht="12.75">
      <c r="A85" t="s">
        <v>83</v>
      </c>
      <c r="B85">
        <f>B25+(5/0.017)*(B11*B51+B26*B50)</f>
        <v>-0.04980022135657558</v>
      </c>
      <c r="C85">
        <f>C25+(5/0.017)*(C11*C51+C26*C50)</f>
        <v>0.17436890711796993</v>
      </c>
      <c r="D85">
        <f>D25+(5/0.017)*(D11*D51+D26*D50)</f>
        <v>-0.21801571102560505</v>
      </c>
      <c r="E85">
        <f>E25+(5/0.017)*(E11*E51+E26*E50)</f>
        <v>-0.36670752913184423</v>
      </c>
      <c r="F85">
        <f>F25+(5/0.017)*(F11*F51+F26*F50)</f>
        <v>-1.9459041853338097</v>
      </c>
    </row>
    <row r="86" spans="1:6" ht="12.75">
      <c r="A86" t="s">
        <v>84</v>
      </c>
      <c r="B86">
        <f>B26+(6/0.017)*(B12*B51+B27*B50)</f>
        <v>0.6785669390365454</v>
      </c>
      <c r="C86">
        <f>C26+(6/0.017)*(C12*C51+C27*C50)</f>
        <v>0.7127718179830357</v>
      </c>
      <c r="D86">
        <f>D26+(6/0.017)*(D12*D51+D27*D50)</f>
        <v>0.4638629546974851</v>
      </c>
      <c r="E86">
        <f>E26+(6/0.017)*(E12*E51+E27*E50)</f>
        <v>0.40537732558117034</v>
      </c>
      <c r="F86">
        <f>F26+(6/0.017)*(F12*F51+F27*F50)</f>
        <v>1.2533026980446431</v>
      </c>
    </row>
    <row r="87" spans="1:6" ht="12.75">
      <c r="A87" t="s">
        <v>85</v>
      </c>
      <c r="B87">
        <f>B27+(7/0.017)*(B13*B51+B28*B50)</f>
        <v>0.4603239418148423</v>
      </c>
      <c r="C87">
        <f>C27+(7/0.017)*(C13*C51+C28*C50)</f>
        <v>0.31553690388526334</v>
      </c>
      <c r="D87">
        <f>D27+(7/0.017)*(D13*D51+D28*D50)</f>
        <v>0.13421958878227078</v>
      </c>
      <c r="E87">
        <f>E27+(7/0.017)*(E13*E51+E28*E50)</f>
        <v>-0.02296650347584534</v>
      </c>
      <c r="F87">
        <f>F27+(7/0.017)*(F13*F51+F28*F50)</f>
        <v>0.190942122007062</v>
      </c>
    </row>
    <row r="88" spans="1:6" ht="12.75">
      <c r="A88" t="s">
        <v>86</v>
      </c>
      <c r="B88">
        <f>B28+(8/0.017)*(B14*B51+B29*B50)</f>
        <v>0.3024355847855998</v>
      </c>
      <c r="C88">
        <f>C28+(8/0.017)*(C14*C51+C29*C50)</f>
        <v>-0.030142511803686985</v>
      </c>
      <c r="D88">
        <f>D28+(8/0.017)*(D14*D51+D29*D50)</f>
        <v>-0.12264361831859026</v>
      </c>
      <c r="E88">
        <f>E28+(8/0.017)*(E14*E51+E29*E50)</f>
        <v>-0.018352191838998395</v>
      </c>
      <c r="F88">
        <f>F28+(8/0.017)*(F14*F51+F29*F50)</f>
        <v>0.12896138142684171</v>
      </c>
    </row>
    <row r="89" spans="1:6" ht="12.75">
      <c r="A89" t="s">
        <v>87</v>
      </c>
      <c r="B89">
        <f>B29+(9/0.017)*(B15*B51+B30*B50)</f>
        <v>0.03848819849061558</v>
      </c>
      <c r="C89">
        <f>C29+(9/0.017)*(C15*C51+C30*C50)</f>
        <v>-0.0504991513251486</v>
      </c>
      <c r="D89">
        <f>D29+(9/0.017)*(D15*D51+D30*D50)</f>
        <v>0.033773945057586706</v>
      </c>
      <c r="E89">
        <f>E29+(9/0.017)*(E15*E51+E30*E50)</f>
        <v>0.05987780505512062</v>
      </c>
      <c r="F89">
        <f>F29+(9/0.017)*(F15*F51+F30*F50)</f>
        <v>-0.09625815360892728</v>
      </c>
    </row>
    <row r="90" spans="1:6" ht="12.75">
      <c r="A90" t="s">
        <v>88</v>
      </c>
      <c r="B90">
        <f>B30+(10/0.017)*(B16*B51+B31*B50)</f>
        <v>0.02953207818744932</v>
      </c>
      <c r="C90">
        <f>C30+(10/0.017)*(C16*C51+C31*C50)</f>
        <v>0.1271181801682967</v>
      </c>
      <c r="D90">
        <f>D30+(10/0.017)*(D16*D51+D31*D50)</f>
        <v>0.019756703769518994</v>
      </c>
      <c r="E90">
        <f>E30+(10/0.017)*(E16*E51+E31*E50)</f>
        <v>0.07349136939312052</v>
      </c>
      <c r="F90">
        <f>F30+(10/0.017)*(F16*F51+F31*F50)</f>
        <v>0.2526635921022968</v>
      </c>
    </row>
    <row r="91" spans="1:6" ht="12.75">
      <c r="A91" t="s">
        <v>89</v>
      </c>
      <c r="B91">
        <f>B31+(11/0.017)*(B17*B51+B32*B50)</f>
        <v>0.03148425311903937</v>
      </c>
      <c r="C91">
        <f>C31+(11/0.017)*(C17*C51+C32*C50)</f>
        <v>0.018855067498613327</v>
      </c>
      <c r="D91">
        <f>D31+(11/0.017)*(D17*D51+D32*D50)</f>
        <v>0.029977287496055074</v>
      </c>
      <c r="E91">
        <f>E31+(11/0.017)*(E17*E51+E32*E50)</f>
        <v>0.039677459772526305</v>
      </c>
      <c r="F91">
        <f>F31+(11/0.017)*(F17*F51+F32*F50)</f>
        <v>-0.005803869373585872</v>
      </c>
    </row>
    <row r="92" spans="1:6" ht="12.75">
      <c r="A92" t="s">
        <v>90</v>
      </c>
      <c r="B92">
        <f>B32+(12/0.017)*(B18*B51+B33*B50)</f>
        <v>0.047187555643331026</v>
      </c>
      <c r="C92">
        <f>C32+(12/0.017)*(C18*C51+C33*C50)</f>
        <v>-0.012119897158745615</v>
      </c>
      <c r="D92">
        <f>D32+(12/0.017)*(D18*D51+D33*D50)</f>
        <v>0.006437195298632575</v>
      </c>
      <c r="E92">
        <f>E32+(12/0.017)*(E18*E51+E33*E50)</f>
        <v>-0.011461108317965422</v>
      </c>
      <c r="F92">
        <f>F32+(12/0.017)*(F18*F51+F33*F50)</f>
        <v>0.016960069586972125</v>
      </c>
    </row>
    <row r="93" spans="1:6" ht="12.75">
      <c r="A93" t="s">
        <v>91</v>
      </c>
      <c r="B93">
        <f>B33+(13/0.017)*(B19*B51+B34*B50)</f>
        <v>0.08923316289559054</v>
      </c>
      <c r="C93">
        <f>C33+(13/0.017)*(C19*C51+C34*C50)</f>
        <v>0.07174470160244235</v>
      </c>
      <c r="D93">
        <f>D33+(13/0.017)*(D19*D51+D34*D50)</f>
        <v>0.07606477141892774</v>
      </c>
      <c r="E93">
        <f>E33+(13/0.017)*(E19*E51+E34*E50)</f>
        <v>0.07150694742836827</v>
      </c>
      <c r="F93">
        <f>F33+(13/0.017)*(F19*F51+F34*F50)</f>
        <v>0.041472249181080126</v>
      </c>
    </row>
    <row r="94" spans="1:6" ht="12.75">
      <c r="A94" t="s">
        <v>92</v>
      </c>
      <c r="B94">
        <f>B34+(14/0.017)*(B20*B51+B35*B50)</f>
        <v>-0.01383876342120697</v>
      </c>
      <c r="C94">
        <f>C34+(14/0.017)*(C20*C51+C35*C50)</f>
        <v>0.006236067647821168</v>
      </c>
      <c r="D94">
        <f>D34+(14/0.017)*(D20*D51+D35*D50)</f>
        <v>0.010522602999552348</v>
      </c>
      <c r="E94">
        <f>E34+(14/0.017)*(E20*E51+E35*E50)</f>
        <v>0.02632951866161894</v>
      </c>
      <c r="F94">
        <f>F34+(14/0.017)*(F20*F51+F35*F50)</f>
        <v>-0.009341076346094749</v>
      </c>
    </row>
    <row r="95" spans="1:6" ht="12.75">
      <c r="A95" t="s">
        <v>93</v>
      </c>
      <c r="B95" s="50">
        <f>B35</f>
        <v>-0.004992575</v>
      </c>
      <c r="C95" s="50">
        <f>C35</f>
        <v>-0.00338686</v>
      </c>
      <c r="D95" s="50">
        <f>D35</f>
        <v>-0.002312389</v>
      </c>
      <c r="E95" s="50">
        <f>E35</f>
        <v>0.001465188</v>
      </c>
      <c r="F95" s="50">
        <f>F35</f>
        <v>-0.001235917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3.3074546037604864</v>
      </c>
      <c r="C103">
        <f>C63*10000/C62</f>
        <v>2.3453786322503913</v>
      </c>
      <c r="D103">
        <f>D63*10000/D62</f>
        <v>2.6061532845954742</v>
      </c>
      <c r="E103">
        <f>E63*10000/E62</f>
        <v>1.3426347238381735</v>
      </c>
      <c r="F103">
        <f>F63*10000/F62</f>
        <v>-2.392553639112724</v>
      </c>
      <c r="G103">
        <f>AVERAGE(C103:E103)</f>
        <v>2.0980555468946798</v>
      </c>
      <c r="H103">
        <f>STDEV(C103:E103)</f>
        <v>0.6670804447418238</v>
      </c>
      <c r="I103">
        <f>(B103*B4+C103*C4+D103*D4+E103*E4+F103*F4)/SUM(B4:F4)</f>
        <v>1.6721284696187624</v>
      </c>
      <c r="K103">
        <f>(LN(H103)+LN(H123))/2-LN(K114*K115^3)</f>
        <v>-4.014865238372667</v>
      </c>
    </row>
    <row r="104" spans="1:11" ht="12.75">
      <c r="A104" t="s">
        <v>67</v>
      </c>
      <c r="B104">
        <f>B64*10000/B62</f>
        <v>0.23557810217730027</v>
      </c>
      <c r="C104">
        <f>C64*10000/C62</f>
        <v>-0.7162545908103954</v>
      </c>
      <c r="D104">
        <f>D64*10000/D62</f>
        <v>-0.5189774283026602</v>
      </c>
      <c r="E104">
        <f>E64*10000/E62</f>
        <v>-0.35776445968409243</v>
      </c>
      <c r="F104">
        <f>F64*10000/F62</f>
        <v>-1.3728305123605806</v>
      </c>
      <c r="G104">
        <f>AVERAGE(C104:E104)</f>
        <v>-0.530998826265716</v>
      </c>
      <c r="H104">
        <f>STDEV(C104:E104)</f>
        <v>0.17954714989516857</v>
      </c>
      <c r="I104">
        <f>(B104*B4+C104*C4+D104*D4+E104*E4+F104*F4)/SUM(B4:F4)</f>
        <v>-0.5329661066420246</v>
      </c>
      <c r="K104">
        <f>(LN(H104)+LN(H124))/2-LN(K114*K115^4)</f>
        <v>-4.123177142044098</v>
      </c>
    </row>
    <row r="105" spans="1:11" ht="12.75">
      <c r="A105" t="s">
        <v>68</v>
      </c>
      <c r="B105">
        <f>B65*10000/B62</f>
        <v>-0.16141082171232407</v>
      </c>
      <c r="C105">
        <f>C65*10000/C62</f>
        <v>-0.6437019080088373</v>
      </c>
      <c r="D105">
        <f>D65*10000/D62</f>
        <v>-0.5355671017740072</v>
      </c>
      <c r="E105">
        <f>E65*10000/E62</f>
        <v>-0.1266602610732843</v>
      </c>
      <c r="F105">
        <f>F65*10000/F62</f>
        <v>-0.6420252700774052</v>
      </c>
      <c r="G105">
        <f>AVERAGE(C105:E105)</f>
        <v>-0.43530975695204294</v>
      </c>
      <c r="H105">
        <f>STDEV(C105:E105)</f>
        <v>0.27271169311109494</v>
      </c>
      <c r="I105">
        <f>(B105*B4+C105*C4+D105*D4+E105*E4+F105*F4)/SUM(B4:F4)</f>
        <v>-0.42343757338334237</v>
      </c>
      <c r="K105">
        <f>(LN(H105)+LN(H125))/2-LN(K114*K115^5)</f>
        <v>-3.9829077896025087</v>
      </c>
    </row>
    <row r="106" spans="1:11" ht="12.75">
      <c r="A106" t="s">
        <v>69</v>
      </c>
      <c r="B106">
        <f>B66*10000/B62</f>
        <v>4.372445462348202</v>
      </c>
      <c r="C106">
        <f>C66*10000/C62</f>
        <v>4.419896839001522</v>
      </c>
      <c r="D106">
        <f>D66*10000/D62</f>
        <v>4.453054402521064</v>
      </c>
      <c r="E106">
        <f>E66*10000/E62</f>
        <v>4.253629878003454</v>
      </c>
      <c r="F106">
        <f>F66*10000/F62</f>
        <v>14.870569463855285</v>
      </c>
      <c r="G106">
        <f>AVERAGE(C106:E106)</f>
        <v>4.375527039842013</v>
      </c>
      <c r="H106">
        <f>STDEV(C106:E106)</f>
        <v>0.10685992959411515</v>
      </c>
      <c r="I106">
        <f>(B106*B4+C106*C4+D106*D4+E106*E4+F106*F4)/SUM(B4:F4)</f>
        <v>5.778275963569074</v>
      </c>
      <c r="K106">
        <f>(LN(H106)+LN(H126))/2-LN(K114*K115^6)</f>
        <v>-4.129023132104973</v>
      </c>
    </row>
    <row r="107" spans="1:11" ht="12.75">
      <c r="A107" t="s">
        <v>70</v>
      </c>
      <c r="B107">
        <f>B67*10000/B62</f>
        <v>-0.09936753793891853</v>
      </c>
      <c r="C107">
        <f>C67*10000/C62</f>
        <v>-0.056073389000203255</v>
      </c>
      <c r="D107">
        <f>D67*10000/D62</f>
        <v>0.11010089671745117</v>
      </c>
      <c r="E107">
        <f>E67*10000/E62</f>
        <v>0.12367965007577056</v>
      </c>
      <c r="F107">
        <f>F67*10000/F62</f>
        <v>-0.18540857253455875</v>
      </c>
      <c r="G107">
        <f>AVERAGE(C107:E107)</f>
        <v>0.059235719264339494</v>
      </c>
      <c r="H107">
        <f>STDEV(C107:E107)</f>
        <v>0.10009115081896376</v>
      </c>
      <c r="I107">
        <f>(B107*B4+C107*C4+D107*D4+E107*E4+F107*F4)/SUM(B4:F4)</f>
        <v>0.0036332260620094555</v>
      </c>
      <c r="K107">
        <f>(LN(H107)+LN(H127))/2-LN(K114*K115^7)</f>
        <v>-3.5518965910986564</v>
      </c>
    </row>
    <row r="108" spans="1:9" ht="12.75">
      <c r="A108" t="s">
        <v>71</v>
      </c>
      <c r="B108">
        <f>B68*10000/B62</f>
        <v>-0.03830089921367528</v>
      </c>
      <c r="C108">
        <f>C68*10000/C62</f>
        <v>-0.13751836346217694</v>
      </c>
      <c r="D108">
        <f>D68*10000/D62</f>
        <v>0.03308839785684669</v>
      </c>
      <c r="E108">
        <f>E68*10000/E62</f>
        <v>-0.07476332458353553</v>
      </c>
      <c r="F108">
        <f>F68*10000/F62</f>
        <v>-0.16704810667010564</v>
      </c>
      <c r="G108">
        <f>AVERAGE(C108:E108)</f>
        <v>-0.05973109672962192</v>
      </c>
      <c r="H108">
        <f>STDEV(C108:E108)</f>
        <v>0.0862910346306646</v>
      </c>
      <c r="I108">
        <f>(B108*B4+C108*C4+D108*D4+E108*E4+F108*F4)/SUM(B4:F4)</f>
        <v>-0.07099853134625904</v>
      </c>
    </row>
    <row r="109" spans="1:9" ht="12.75">
      <c r="A109" t="s">
        <v>72</v>
      </c>
      <c r="B109">
        <f>B69*10000/B62</f>
        <v>0.023366984091252038</v>
      </c>
      <c r="C109">
        <f>C69*10000/C62</f>
        <v>-0.049350223147058156</v>
      </c>
      <c r="D109">
        <f>D69*10000/D62</f>
        <v>-0.040325837101215636</v>
      </c>
      <c r="E109">
        <f>E69*10000/E62</f>
        <v>-0.09529704849571295</v>
      </c>
      <c r="F109">
        <f>F69*10000/F62</f>
        <v>-0.006295359971594915</v>
      </c>
      <c r="G109">
        <f>AVERAGE(C109:E109)</f>
        <v>-0.06165770291466225</v>
      </c>
      <c r="H109">
        <f>STDEV(C109:E109)</f>
        <v>0.029479892540799982</v>
      </c>
      <c r="I109">
        <f>(B109*B4+C109*C4+D109*D4+E109*E4+F109*F4)/SUM(B4:F4)</f>
        <v>-0.04198923775356074</v>
      </c>
    </row>
    <row r="110" spans="1:11" ht="12.75">
      <c r="A110" t="s">
        <v>73</v>
      </c>
      <c r="B110">
        <f>B70*10000/B62</f>
        <v>-0.3286844986100768</v>
      </c>
      <c r="C110">
        <f>C70*10000/C62</f>
        <v>-0.03053929699092269</v>
      </c>
      <c r="D110">
        <f>D70*10000/D62</f>
        <v>-0.08359096488615064</v>
      </c>
      <c r="E110">
        <f>E70*10000/E62</f>
        <v>-0.11076732042330786</v>
      </c>
      <c r="F110">
        <f>F70*10000/F62</f>
        <v>-0.3244708474685678</v>
      </c>
      <c r="G110">
        <f>AVERAGE(C110:E110)</f>
        <v>-0.07496586076679373</v>
      </c>
      <c r="H110">
        <f>STDEV(C110:E110)</f>
        <v>0.040803532344260915</v>
      </c>
      <c r="I110">
        <f>(B110*B4+C110*C4+D110*D4+E110*E4+F110*F4)/SUM(B4:F4)</f>
        <v>-0.14492708396748824</v>
      </c>
      <c r="K110">
        <f>EXP(AVERAGE(K103:K107))</f>
        <v>0.01905598642688504</v>
      </c>
    </row>
    <row r="111" spans="1:9" ht="12.75">
      <c r="A111" t="s">
        <v>74</v>
      </c>
      <c r="B111">
        <f>B71*10000/B62</f>
        <v>-0.02622667856947247</v>
      </c>
      <c r="C111">
        <f>C71*10000/C62</f>
        <v>-0.008063879207623229</v>
      </c>
      <c r="D111">
        <f>D71*10000/D62</f>
        <v>-0.00035333738127647974</v>
      </c>
      <c r="E111">
        <f>E71*10000/E62</f>
        <v>0.0366417952209809</v>
      </c>
      <c r="F111">
        <f>F71*10000/F62</f>
        <v>-0.01791370525174</v>
      </c>
      <c r="G111">
        <f>AVERAGE(C111:E111)</f>
        <v>0.009408192877360397</v>
      </c>
      <c r="H111">
        <f>STDEV(C111:E111)</f>
        <v>0.023898011136322617</v>
      </c>
      <c r="I111">
        <f>(B111*B4+C111*C4+D111*D4+E111*E4+F111*F4)/SUM(B4:F4)</f>
        <v>0.0006134687608400432</v>
      </c>
    </row>
    <row r="112" spans="1:9" ht="12.75">
      <c r="A112" t="s">
        <v>75</v>
      </c>
      <c r="B112">
        <f>B72*10000/B62</f>
        <v>-0.035623157839167904</v>
      </c>
      <c r="C112">
        <f>C72*10000/C62</f>
        <v>-0.002556215875467169</v>
      </c>
      <c r="D112">
        <f>D72*10000/D62</f>
        <v>-0.026643455497084398</v>
      </c>
      <c r="E112">
        <f>E72*10000/E62</f>
        <v>0.0025971159372900304</v>
      </c>
      <c r="F112">
        <f>F72*10000/F62</f>
        <v>-0.04897857553018108</v>
      </c>
      <c r="G112">
        <f>AVERAGE(C112:E112)</f>
        <v>-0.008867518478420511</v>
      </c>
      <c r="H112">
        <f>STDEV(C112:E112)</f>
        <v>0.015608560467311605</v>
      </c>
      <c r="I112">
        <f>(B112*B4+C112*C4+D112*D4+E112*E4+F112*F4)/SUM(B4:F4)</f>
        <v>-0.018089061996648514</v>
      </c>
    </row>
    <row r="113" spans="1:9" ht="12.75">
      <c r="A113" t="s">
        <v>76</v>
      </c>
      <c r="B113">
        <f>B73*10000/B62</f>
        <v>0.014979142713637731</v>
      </c>
      <c r="C113">
        <f>C73*10000/C62</f>
        <v>0.021298730503258385</v>
      </c>
      <c r="D113">
        <f>D73*10000/D62</f>
        <v>0.019054441772506446</v>
      </c>
      <c r="E113">
        <f>E73*10000/E62</f>
        <v>0.014218322506917307</v>
      </c>
      <c r="F113">
        <f>F73*10000/F62</f>
        <v>0.001707472088666063</v>
      </c>
      <c r="G113">
        <f>AVERAGE(C113:E113)</f>
        <v>0.018190498260894045</v>
      </c>
      <c r="H113">
        <f>STDEV(C113:E113)</f>
        <v>0.0036184033968182064</v>
      </c>
      <c r="I113">
        <f>(B113*B4+C113*C4+D113*D4+E113*E4+F113*F4)/SUM(B4:F4)</f>
        <v>0.015523525459752474</v>
      </c>
    </row>
    <row r="114" spans="1:11" ht="12.75">
      <c r="A114" t="s">
        <v>77</v>
      </c>
      <c r="B114">
        <f>B74*10000/B62</f>
        <v>-0.1971574547266355</v>
      </c>
      <c r="C114">
        <f>C74*10000/C62</f>
        <v>-0.17817854301458744</v>
      </c>
      <c r="D114">
        <f>D74*10000/D62</f>
        <v>-0.17381695696727154</v>
      </c>
      <c r="E114">
        <f>E74*10000/E62</f>
        <v>-0.1700036981571963</v>
      </c>
      <c r="F114">
        <f>F74*10000/F62</f>
        <v>-0.1410439848054015</v>
      </c>
      <c r="G114">
        <f>AVERAGE(C114:E114)</f>
        <v>-0.1739997327130184</v>
      </c>
      <c r="H114">
        <f>STDEV(C114:E114)</f>
        <v>0.004090486198550879</v>
      </c>
      <c r="I114">
        <f>(B114*B4+C114*C4+D114*D4+E114*E4+F114*F4)/SUM(B4:F4)</f>
        <v>-0.17293491433738775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-0.0037214892752667206</v>
      </c>
      <c r="C115">
        <f>C75*10000/C62</f>
        <v>-0.0003482557693326491</v>
      </c>
      <c r="D115">
        <f>D75*10000/D62</f>
        <v>-0.0030363254594468364</v>
      </c>
      <c r="E115">
        <f>E75*10000/E62</f>
        <v>-0.000646111617295874</v>
      </c>
      <c r="F115">
        <f>F75*10000/F62</f>
        <v>-0.0010405470243376627</v>
      </c>
      <c r="G115">
        <f>AVERAGE(C115:E115)</f>
        <v>-0.0013435642820251198</v>
      </c>
      <c r="H115">
        <f>STDEV(C115:E115)</f>
        <v>0.001473519538174194</v>
      </c>
      <c r="I115">
        <f>(B115*B4+C115*C4+D115*D4+E115*E4+F115*F4)/SUM(B4:F4)</f>
        <v>-0.0016459567375154858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141.9631506939548</v>
      </c>
      <c r="C122">
        <f>C82*10000/C62</f>
        <v>121.686653041556</v>
      </c>
      <c r="D122">
        <f>D82*10000/D62</f>
        <v>-15.945212694875776</v>
      </c>
      <c r="E122">
        <f>E82*10000/E62</f>
        <v>-107.26550156096083</v>
      </c>
      <c r="F122">
        <f>F82*10000/F62</f>
        <v>-148.3392053564699</v>
      </c>
      <c r="G122">
        <f>AVERAGE(C122:E122)</f>
        <v>-0.5080204047602024</v>
      </c>
      <c r="H122">
        <f>STDEV(C122:E122)</f>
        <v>115.25407781781604</v>
      </c>
      <c r="I122">
        <f>(B122*B4+C122*C4+D122*D4+E122*E4+F122*F4)/SUM(B4:F4)</f>
        <v>0.290876287950821</v>
      </c>
    </row>
    <row r="123" spans="1:9" ht="12.75">
      <c r="A123" t="s">
        <v>81</v>
      </c>
      <c r="B123">
        <f>B83*10000/B62</f>
        <v>0.04071246340751664</v>
      </c>
      <c r="C123">
        <f>C83*10000/C62</f>
        <v>0.622827385243722</v>
      </c>
      <c r="D123">
        <f>D83*10000/D62</f>
        <v>0.09929135462036703</v>
      </c>
      <c r="E123">
        <f>E83*10000/E62</f>
        <v>-1.5631285934545402</v>
      </c>
      <c r="F123">
        <f>F83*10000/F62</f>
        <v>7.828864706358141</v>
      </c>
      <c r="G123">
        <f>AVERAGE(C123:E123)</f>
        <v>-0.2803366178634837</v>
      </c>
      <c r="H123">
        <f>STDEV(C123:E123)</f>
        <v>1.1413539912405875</v>
      </c>
      <c r="I123">
        <f>(B123*B4+C123*C4+D123*D4+E123*E4+F123*F4)/SUM(B4:F4)</f>
        <v>0.8502235013710986</v>
      </c>
    </row>
    <row r="124" spans="1:9" ht="12.75">
      <c r="A124" t="s">
        <v>82</v>
      </c>
      <c r="B124">
        <f>B84*10000/B62</f>
        <v>1.166577165868219</v>
      </c>
      <c r="C124">
        <f>C84*10000/C62</f>
        <v>1.0699404714950076</v>
      </c>
      <c r="D124">
        <f>D84*10000/D62</f>
        <v>-0.9584842970355071</v>
      </c>
      <c r="E124">
        <f>E84*10000/E62</f>
        <v>-0.39095152705667224</v>
      </c>
      <c r="F124">
        <f>F84*10000/F62</f>
        <v>0.4320634022861418</v>
      </c>
      <c r="G124">
        <f>AVERAGE(C124:E124)</f>
        <v>-0.09316511753239058</v>
      </c>
      <c r="H124">
        <f>STDEV(C124:E124)</f>
        <v>1.046486655275661</v>
      </c>
      <c r="I124">
        <f>(B124*B4+C124*C4+D124*D4+E124*E4+F124*F4)/SUM(B4:F4)</f>
        <v>0.1589394201579543</v>
      </c>
    </row>
    <row r="125" spans="1:9" ht="12.75">
      <c r="A125" t="s">
        <v>83</v>
      </c>
      <c r="B125">
        <f>B85*10000/B62</f>
        <v>-0.049799743299965664</v>
      </c>
      <c r="C125">
        <f>C85*10000/C62</f>
        <v>0.17436904197079975</v>
      </c>
      <c r="D125">
        <f>D85*10000/D62</f>
        <v>-0.21801581581756393</v>
      </c>
      <c r="E125">
        <f>E85*10000/E62</f>
        <v>-0.36670878758604925</v>
      </c>
      <c r="F125">
        <f>F85*10000/F62</f>
        <v>-1.9459939987403154</v>
      </c>
      <c r="G125">
        <f>AVERAGE(C125:E125)</f>
        <v>-0.13678518714427115</v>
      </c>
      <c r="H125">
        <f>STDEV(C125:E125)</f>
        <v>0.27953553563989214</v>
      </c>
      <c r="I125">
        <f>(B125*B4+C125*C4+D125*D4+E125*E4+F125*F4)/SUM(B4:F4)</f>
        <v>-0.36610277219990683</v>
      </c>
    </row>
    <row r="126" spans="1:9" ht="12.75">
      <c r="A126" t="s">
        <v>84</v>
      </c>
      <c r="B126">
        <f>B86*10000/B62</f>
        <v>0.678560425141594</v>
      </c>
      <c r="C126">
        <f>C86*10000/C62</f>
        <v>0.7127723692240698</v>
      </c>
      <c r="D126">
        <f>D86*10000/D62</f>
        <v>0.4638631776589746</v>
      </c>
      <c r="E126">
        <f>E86*10000/E62</f>
        <v>0.40537871674104425</v>
      </c>
      <c r="F126">
        <f>F86*10000/F62</f>
        <v>1.2533605443587332</v>
      </c>
      <c r="G126">
        <f>AVERAGE(C126:E126)</f>
        <v>0.5273380878746963</v>
      </c>
      <c r="H126">
        <f>STDEV(C126:E126)</f>
        <v>0.16323146929095553</v>
      </c>
      <c r="I126">
        <f>(B126*B4+C126*C4+D126*D4+E126*E4+F126*F4)/SUM(B4:F4)</f>
        <v>0.6462416409195014</v>
      </c>
    </row>
    <row r="127" spans="1:9" ht="12.75">
      <c r="A127" t="s">
        <v>85</v>
      </c>
      <c r="B127">
        <f>B87*10000/B62</f>
        <v>0.46031952294084755</v>
      </c>
      <c r="C127">
        <f>C87*10000/C62</f>
        <v>0.3155371479141163</v>
      </c>
      <c r="D127">
        <f>D87*10000/D62</f>
        <v>0.1342196532965829</v>
      </c>
      <c r="E127">
        <f>E87*10000/E62</f>
        <v>-0.02296658229149699</v>
      </c>
      <c r="F127">
        <f>F87*10000/F62</f>
        <v>0.19095093496021362</v>
      </c>
      <c r="G127">
        <f>AVERAGE(C127:E127)</f>
        <v>0.14226340630640072</v>
      </c>
      <c r="H127">
        <f>STDEV(C127:E127)</f>
        <v>0.16939516023972137</v>
      </c>
      <c r="I127">
        <f>(B127*B4+C127*C4+D127*D4+E127*E4+F127*F4)/SUM(B4:F4)</f>
        <v>0.19467257313184688</v>
      </c>
    </row>
    <row r="128" spans="1:9" ht="12.75">
      <c r="A128" t="s">
        <v>86</v>
      </c>
      <c r="B128">
        <f>B88*10000/B62</f>
        <v>0.30243268155893854</v>
      </c>
      <c r="C128">
        <f>C88*10000/C62</f>
        <v>-0.03014253511519981</v>
      </c>
      <c r="D128">
        <f>D88*10000/D62</f>
        <v>-0.12264367726876842</v>
      </c>
      <c r="E128">
        <f>E88*10000/E62</f>
        <v>-0.018352254819415093</v>
      </c>
      <c r="F128">
        <f>F88*10000/F62</f>
        <v>0.12896733365257868</v>
      </c>
      <c r="G128">
        <f>AVERAGE(C128:E128)</f>
        <v>-0.05704615573446111</v>
      </c>
      <c r="H128">
        <f>STDEV(C128:E128)</f>
        <v>0.05711417338057362</v>
      </c>
      <c r="I128">
        <f>(B128*B4+C128*C4+D128*D4+E128*E4+F128*F4)/SUM(B4:F4)</f>
        <v>0.01969423028982816</v>
      </c>
    </row>
    <row r="129" spans="1:9" ht="12.75">
      <c r="A129" t="s">
        <v>87</v>
      </c>
      <c r="B129">
        <f>B89*10000/B62</f>
        <v>0.03848782902362947</v>
      </c>
      <c r="C129">
        <f>C89*10000/C62</f>
        <v>-0.05049919038000977</v>
      </c>
      <c r="D129">
        <f>D89*10000/D62</f>
        <v>0.03377396129145281</v>
      </c>
      <c r="E129">
        <f>E89*10000/E62</f>
        <v>0.059878010541699354</v>
      </c>
      <c r="F129">
        <f>F89*10000/F62</f>
        <v>-0.09626259641384272</v>
      </c>
      <c r="G129">
        <f>AVERAGE(C129:E129)</f>
        <v>0.014384260484380797</v>
      </c>
      <c r="H129">
        <f>STDEV(C129:E129)</f>
        <v>0.05768667085097443</v>
      </c>
      <c r="I129">
        <f>(B129*B4+C129*C4+D129*D4+E129*E4+F129*F4)/SUM(B4:F4)</f>
        <v>0.0030628604164717496</v>
      </c>
    </row>
    <row r="130" spans="1:9" ht="12.75">
      <c r="A130" t="s">
        <v>88</v>
      </c>
      <c r="B130">
        <f>B90*10000/B62</f>
        <v>0.02953179469462946</v>
      </c>
      <c r="C130">
        <f>C90*10000/C62</f>
        <v>0.1271182784785207</v>
      </c>
      <c r="D130">
        <f>D90*10000/D62</f>
        <v>0.019756713265824004</v>
      </c>
      <c r="E130">
        <f>E90*10000/E62</f>
        <v>0.07349162159825812</v>
      </c>
      <c r="F130">
        <f>F90*10000/F62</f>
        <v>0.25267525381620726</v>
      </c>
      <c r="G130">
        <f>AVERAGE(C130:E130)</f>
        <v>0.07345553778086761</v>
      </c>
      <c r="H130">
        <f>STDEV(C130:E130)</f>
        <v>0.05368079170207382</v>
      </c>
      <c r="I130">
        <f>(B130*B4+C130*C4+D130*D4+E130*E4+F130*F4)/SUM(B4:F4)</f>
        <v>0.09108708139885305</v>
      </c>
    </row>
    <row r="131" spans="1:9" ht="12.75">
      <c r="A131" t="s">
        <v>89</v>
      </c>
      <c r="B131">
        <f>B91*10000/B62</f>
        <v>0.031483950886340366</v>
      </c>
      <c r="C131">
        <f>C91*10000/C62</f>
        <v>0.01885508208068103</v>
      </c>
      <c r="D131">
        <f>D91*10000/D62</f>
        <v>0.02997730190501057</v>
      </c>
      <c r="E131">
        <f>E91*10000/E62</f>
        <v>0.03967759593625933</v>
      </c>
      <c r="F131">
        <f>F91*10000/F62</f>
        <v>-0.005804137251769846</v>
      </c>
      <c r="G131">
        <f>AVERAGE(C131:E131)</f>
        <v>0.02950332664065031</v>
      </c>
      <c r="H131">
        <f>STDEV(C131:E131)</f>
        <v>0.010419345479916494</v>
      </c>
      <c r="I131">
        <f>(B131*B4+C131*C4+D131*D4+E131*E4+F131*F4)/SUM(B4:F4)</f>
        <v>0.025067734618963056</v>
      </c>
    </row>
    <row r="132" spans="1:9" ht="12.75">
      <c r="A132" t="s">
        <v>90</v>
      </c>
      <c r="B132">
        <f>B92*10000/B62</f>
        <v>0.04718710266697336</v>
      </c>
      <c r="C132">
        <f>C92*10000/C62</f>
        <v>-0.012119906531990283</v>
      </c>
      <c r="D132">
        <f>D92*10000/D62</f>
        <v>0.006437198392750434</v>
      </c>
      <c r="E132">
        <f>E92*10000/E62</f>
        <v>-0.011461147649800225</v>
      </c>
      <c r="F132">
        <f>F92*10000/F62</f>
        <v>0.016960852380716884</v>
      </c>
      <c r="G132">
        <f>AVERAGE(C132:E132)</f>
        <v>-0.005714618596346692</v>
      </c>
      <c r="H132">
        <f>STDEV(C132:E132)</f>
        <v>0.010528935507381466</v>
      </c>
      <c r="I132">
        <f>(B132*B4+C132*C4+D132*D4+E132*E4+F132*F4)/SUM(B4:F4)</f>
        <v>0.004948389346030139</v>
      </c>
    </row>
    <row r="133" spans="1:9" ht="12.75">
      <c r="A133" t="s">
        <v>91</v>
      </c>
      <c r="B133">
        <f>B93*10000/B62</f>
        <v>0.08923230630294528</v>
      </c>
      <c r="C133">
        <f>C93*10000/C62</f>
        <v>0.07174475708811463</v>
      </c>
      <c r="D133">
        <f>D93*10000/D62</f>
        <v>0.07606480798040471</v>
      </c>
      <c r="E133">
        <f>E93*10000/E62</f>
        <v>0.07150719282343528</v>
      </c>
      <c r="F133">
        <f>F93*10000/F62</f>
        <v>0.04147416333697869</v>
      </c>
      <c r="G133">
        <f>AVERAGE(C133:E133)</f>
        <v>0.07310558596398486</v>
      </c>
      <c r="H133">
        <f>STDEV(C133:E133)</f>
        <v>0.0025655126976520527</v>
      </c>
      <c r="I133">
        <f>(B133*B4+C133*C4+D133*D4+E133*E4+F133*F4)/SUM(B4:F4)</f>
        <v>0.07120286707103349</v>
      </c>
    </row>
    <row r="134" spans="1:9" ht="12.75">
      <c r="A134" t="s">
        <v>92</v>
      </c>
      <c r="B134">
        <f>B94*10000/B62</f>
        <v>-0.013838630576168407</v>
      </c>
      <c r="C134">
        <f>C94*10000/C62</f>
        <v>0.006236072470649866</v>
      </c>
      <c r="D134">
        <f>D94*10000/D62</f>
        <v>0.010522608057372151</v>
      </c>
      <c r="E134">
        <f>E94*10000/E62</f>
        <v>0.026329609018349697</v>
      </c>
      <c r="F134">
        <f>F94*10000/F62</f>
        <v>-0.009341507484427969</v>
      </c>
      <c r="G134">
        <f>AVERAGE(C134:E134)</f>
        <v>0.014362763182123905</v>
      </c>
      <c r="H134">
        <f>STDEV(C134:E134)</f>
        <v>0.01058289404109552</v>
      </c>
      <c r="I134">
        <f>(B134*B4+C134*C4+D134*D4+E134*E4+F134*F4)/SUM(B4:F4)</f>
        <v>0.007124413451581029</v>
      </c>
    </row>
    <row r="135" spans="1:9" ht="12.75">
      <c r="A135" t="s">
        <v>93</v>
      </c>
      <c r="B135">
        <f>B95*10000/B62</f>
        <v>-0.004992527073837942</v>
      </c>
      <c r="C135">
        <f>C95*10000/C62</f>
        <v>-0.0033868626193182187</v>
      </c>
      <c r="D135">
        <f>D95*10000/D62</f>
        <v>-0.002312390111478489</v>
      </c>
      <c r="E135">
        <f>E95*10000/E62</f>
        <v>0.0014651930281814613</v>
      </c>
      <c r="F135">
        <f>F95*10000/F62</f>
        <v>-0.0012359740438754204</v>
      </c>
      <c r="G135">
        <f>AVERAGE(C135:E135)</f>
        <v>-0.0014113532342050822</v>
      </c>
      <c r="H135">
        <f>STDEV(C135:E135)</f>
        <v>0.0025484331641742824</v>
      </c>
      <c r="I135">
        <f>(B135*B4+C135*C4+D135*D4+E135*E4+F135*F4)/SUM(B4:F4)</f>
        <v>-0.001904652541633215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2004-03-17T07:12:35Z</cp:lastPrinted>
  <dcterms:created xsi:type="dcterms:W3CDTF">2004-03-17T07:12:35Z</dcterms:created>
  <dcterms:modified xsi:type="dcterms:W3CDTF">2004-03-17T07:55:51Z</dcterms:modified>
  <cp:category/>
  <cp:version/>
  <cp:contentType/>
  <cp:contentStatus/>
</cp:coreProperties>
</file>