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<sst xmlns="http://schemas.openxmlformats.org/spreadsheetml/2006/main" count="202" uniqueCount="97">
  <si>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16/03/2004       14:41:38</t>
  </si>
  <si>
    <t>LISSNER</t>
  </si>
  <si>
    <t>HCMQAP206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</si>
  <si>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</si>
  <si>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</si>
  <si>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</si>
  <si>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</si>
  <si>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</si>
  <si>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</si>
  <si>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</si>
  <si>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</si>
  <si>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</si>
  <si>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</si>
  <si>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</si>
  <si>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</si>
  <si>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</si>
  <si>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</si>
  <si>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</si>
  <si>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</si>
  <si>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</si>
  <si>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</si>
  <si>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</si>
  <si>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b9!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</si>
  <si>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</si>
  <si>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</si>
  <si>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</si>
  <si>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</si>
  <si>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</si>
  <si>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</si>
  <si>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</si>
  <si>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</si>
  <si>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</si>
  <si>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</si>
  <si>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</si>
  <si>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</si>
  <si>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a7!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</si>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</sst>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2202813"/>
        <c:crosses val="autoZero"/>
        <c:auto val="1"/>
        <c:lblOffset val="100"/>
        <c:noMultiLvlLbl val="0"/>
      </c:catAx>
      <c:valAx>
        <c:axId val="5220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54526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-0.00376</v>
      </c>
      <c r="D4" s="13">
        <v>-0.003756</v>
      </c>
      <c r="E4" s="13">
        <v>-0.003759</v>
      </c>
      <c r="F4" s="24">
        <v>-0.002085</v>
      </c>
      <c r="G4" s="34">
        <v>-0.011709</v>
      </c>
    </row>
    <row r="5" spans="1:7" ht="12.75" thickBot="1">
      <c r="A5" s="44" t="s">
        <v>13</v>
      </c>
      <c r="B5" s="45">
        <v>9.842052</v>
      </c>
      <c r="C5" s="46">
        <v>3.124963</v>
      </c>
      <c r="D5" s="46">
        <v>-1.381239</v>
      </c>
      <c r="E5" s="46">
        <v>-3.939443</v>
      </c>
      <c r="F5" s="47">
        <v>-6.601338</v>
      </c>
      <c r="G5" s="48">
        <v>2.293288</v>
      </c>
    </row>
    <row r="6" spans="1:7" ht="12.75" thickTop="1">
      <c r="A6" s="6" t="s">
        <v>14</v>
      </c>
      <c r="B6" s="39">
        <v>27.2339</v>
      </c>
      <c r="C6" s="40">
        <v>-27.41814</v>
      </c>
      <c r="D6" s="40">
        <v>57.35705</v>
      </c>
      <c r="E6" s="40">
        <v>-91.37465</v>
      </c>
      <c r="F6" s="41">
        <v>81.36239</v>
      </c>
      <c r="G6" s="42">
        <v>-0.006300622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2.761823</v>
      </c>
      <c r="C8" s="14">
        <v>1.910886</v>
      </c>
      <c r="D8" s="14">
        <v>-0.1716105</v>
      </c>
      <c r="E8" s="14">
        <v>0.7954983</v>
      </c>
      <c r="F8" s="25">
        <v>-2.648844</v>
      </c>
      <c r="G8" s="35">
        <v>0.6556513</v>
      </c>
    </row>
    <row r="9" spans="1:7" ht="12">
      <c r="A9" s="20" t="s">
        <v>17</v>
      </c>
      <c r="B9" s="29">
        <v>0.3638987</v>
      </c>
      <c r="C9" s="14">
        <v>0.8129608</v>
      </c>
      <c r="D9" s="14">
        <v>0.6831091</v>
      </c>
      <c r="E9" s="14">
        <v>0.9481147</v>
      </c>
      <c r="F9" s="25">
        <v>-0.200316</v>
      </c>
      <c r="G9" s="35">
        <v>0.614058</v>
      </c>
    </row>
    <row r="10" spans="1:7" ht="12">
      <c r="A10" s="20" t="s">
        <v>18</v>
      </c>
      <c r="B10" s="29">
        <v>-0.2967233</v>
      </c>
      <c r="C10" s="14">
        <v>0.02442077</v>
      </c>
      <c r="D10" s="14">
        <v>0.699996</v>
      </c>
      <c r="E10" s="14">
        <v>-0.1929564</v>
      </c>
      <c r="F10" s="25">
        <v>0.3643587</v>
      </c>
      <c r="G10" s="35">
        <v>0.1335836</v>
      </c>
    </row>
    <row r="11" spans="1:7" ht="12">
      <c r="A11" s="21" t="s">
        <v>19</v>
      </c>
      <c r="B11" s="31">
        <v>5.239251</v>
      </c>
      <c r="C11" s="16">
        <v>4.835511</v>
      </c>
      <c r="D11" s="16">
        <v>5.708805</v>
      </c>
      <c r="E11" s="16">
        <v>4.910356</v>
      </c>
      <c r="F11" s="27">
        <v>15.03395</v>
      </c>
      <c r="G11" s="37">
        <v>6.483345</v>
      </c>
    </row>
    <row r="12" spans="1:7" ht="12">
      <c r="A12" s="20" t="s">
        <v>20</v>
      </c>
      <c r="B12" s="29">
        <v>0.01137546</v>
      </c>
      <c r="C12" s="14">
        <v>-0.03012624</v>
      </c>
      <c r="D12" s="14">
        <v>-0.1381095</v>
      </c>
      <c r="E12" s="14">
        <v>-0.07703941</v>
      </c>
      <c r="F12" s="25">
        <v>-0.1900985</v>
      </c>
      <c r="G12" s="35">
        <v>-0.08274181</v>
      </c>
    </row>
    <row r="13" spans="1:7" ht="12">
      <c r="A13" s="20" t="s">
        <v>21</v>
      </c>
      <c r="B13" s="29">
        <v>0.2399877</v>
      </c>
      <c r="C13" s="14">
        <v>0.1130101</v>
      </c>
      <c r="D13" s="14">
        <v>0.1724581</v>
      </c>
      <c r="E13" s="14">
        <v>0.08600652</v>
      </c>
      <c r="F13" s="25">
        <v>0.01928027</v>
      </c>
      <c r="G13" s="35">
        <v>0.1266363</v>
      </c>
    </row>
    <row r="14" spans="1:7" ht="12">
      <c r="A14" s="20" t="s">
        <v>22</v>
      </c>
      <c r="B14" s="49">
        <v>0.006888425</v>
      </c>
      <c r="C14" s="50">
        <v>0.1735716</v>
      </c>
      <c r="D14" s="50">
        <v>0.07081397</v>
      </c>
      <c r="E14" s="50">
        <v>0.237174</v>
      </c>
      <c r="F14" s="51">
        <v>0.1734697</v>
      </c>
      <c r="G14" s="35">
        <v>0.1400759</v>
      </c>
    </row>
    <row r="15" spans="1:7" ht="12">
      <c r="A15" s="21" t="s">
        <v>23</v>
      </c>
      <c r="B15" s="31">
        <v>-0.3325697</v>
      </c>
      <c r="C15" s="16">
        <v>-0.1118503</v>
      </c>
      <c r="D15" s="16">
        <v>-0.03614641</v>
      </c>
      <c r="E15" s="16">
        <v>-0.06132962</v>
      </c>
      <c r="F15" s="27">
        <v>-0.2764518</v>
      </c>
      <c r="G15" s="37">
        <v>-0.1353257</v>
      </c>
    </row>
    <row r="16" spans="1:7" ht="12">
      <c r="A16" s="20" t="s">
        <v>24</v>
      </c>
      <c r="B16" s="29">
        <v>-0.007316238</v>
      </c>
      <c r="C16" s="14">
        <v>-0.04350981</v>
      </c>
      <c r="D16" s="14">
        <v>-0.04046528</v>
      </c>
      <c r="E16" s="14">
        <v>-0.08746301</v>
      </c>
      <c r="F16" s="25">
        <v>-0.01704605</v>
      </c>
      <c r="G16" s="35">
        <v>-0.04459395</v>
      </c>
    </row>
    <row r="17" spans="1:7" ht="12">
      <c r="A17" s="20" t="s">
        <v>25</v>
      </c>
      <c r="B17" s="29">
        <v>-0.01343125</v>
      </c>
      <c r="C17" s="14">
        <v>-0.009562932</v>
      </c>
      <c r="D17" s="14">
        <v>-0.01830103</v>
      </c>
      <c r="E17" s="14">
        <v>-0.03028548</v>
      </c>
      <c r="F17" s="25">
        <v>-0.01848828</v>
      </c>
      <c r="G17" s="35">
        <v>-0.01840272</v>
      </c>
    </row>
    <row r="18" spans="1:7" ht="12">
      <c r="A18" s="20" t="s">
        <v>26</v>
      </c>
      <c r="B18" s="29">
        <v>-0.02676889</v>
      </c>
      <c r="C18" s="14">
        <v>0.009916026</v>
      </c>
      <c r="D18" s="14">
        <v>-0.01062811</v>
      </c>
      <c r="E18" s="14">
        <v>0.03935752</v>
      </c>
      <c r="F18" s="25">
        <v>-0.01189188</v>
      </c>
      <c r="G18" s="35">
        <v>0.003863169</v>
      </c>
    </row>
    <row r="19" spans="1:7" ht="12">
      <c r="A19" s="21" t="s">
        <v>27</v>
      </c>
      <c r="B19" s="31">
        <v>-0.1761881</v>
      </c>
      <c r="C19" s="16">
        <v>-0.1560409</v>
      </c>
      <c r="D19" s="16">
        <v>-0.1735171</v>
      </c>
      <c r="E19" s="16">
        <v>-0.1590972</v>
      </c>
      <c r="F19" s="27">
        <v>-0.1271353</v>
      </c>
      <c r="G19" s="37">
        <v>-0.160032</v>
      </c>
    </row>
    <row r="20" spans="1:7" ht="12.75" thickBot="1">
      <c r="A20" s="44" t="s">
        <v>28</v>
      </c>
      <c r="B20" s="45">
        <v>-0.003206859</v>
      </c>
      <c r="C20" s="46">
        <v>-0.003816583</v>
      </c>
      <c r="D20" s="46">
        <v>-0.005431374</v>
      </c>
      <c r="E20" s="46">
        <v>-0.0110153</v>
      </c>
      <c r="F20" s="47">
        <v>0.0001176038</v>
      </c>
      <c r="G20" s="48">
        <v>-0.005324366</v>
      </c>
    </row>
    <row r="21" spans="1:7" ht="12.75" thickTop="1">
      <c r="A21" s="6" t="s">
        <v>29</v>
      </c>
      <c r="B21" s="39">
        <v>-198.809</v>
      </c>
      <c r="C21" s="40">
        <v>156.509</v>
      </c>
      <c r="D21" s="40">
        <v>30.70474</v>
      </c>
      <c r="E21" s="40">
        <v>4.808934</v>
      </c>
      <c r="F21" s="41">
        <v>-131.1468</v>
      </c>
      <c r="G21" s="43">
        <v>0.007088535</v>
      </c>
    </row>
    <row r="22" spans="1:7" ht="12">
      <c r="A22" s="20" t="s">
        <v>30</v>
      </c>
      <c r="B22" s="29">
        <v>196.8665</v>
      </c>
      <c r="C22" s="14">
        <v>62.50007</v>
      </c>
      <c r="D22" s="14">
        <v>-27.62486</v>
      </c>
      <c r="E22" s="14">
        <v>-78.7905</v>
      </c>
      <c r="F22" s="25">
        <v>-132.0344</v>
      </c>
      <c r="G22" s="36">
        <v>0</v>
      </c>
    </row>
    <row r="23" spans="1:7" ht="12">
      <c r="A23" s="20" t="s">
        <v>31</v>
      </c>
      <c r="B23" s="29">
        <v>0.03431835</v>
      </c>
      <c r="C23" s="14">
        <v>-2.878655</v>
      </c>
      <c r="D23" s="14">
        <v>0.9387803</v>
      </c>
      <c r="E23" s="14">
        <v>-0.4790437</v>
      </c>
      <c r="F23" s="25">
        <v>6.252454</v>
      </c>
      <c r="G23" s="35">
        <v>0.2569466</v>
      </c>
    </row>
    <row r="24" spans="1:7" ht="12">
      <c r="A24" s="20" t="s">
        <v>32</v>
      </c>
      <c r="B24" s="29">
        <v>-2.689542</v>
      </c>
      <c r="C24" s="14">
        <v>-0.9312353</v>
      </c>
      <c r="D24" s="14">
        <v>-1.153545</v>
      </c>
      <c r="E24" s="14">
        <v>-2.746698</v>
      </c>
      <c r="F24" s="25">
        <v>-0.4749244</v>
      </c>
      <c r="G24" s="35">
        <v>-1.614832</v>
      </c>
    </row>
    <row r="25" spans="1:7" ht="12">
      <c r="A25" s="20" t="s">
        <v>33</v>
      </c>
      <c r="B25" s="29">
        <v>-0.147608</v>
      </c>
      <c r="C25" s="14">
        <v>-0.255164</v>
      </c>
      <c r="D25" s="14">
        <v>0.6045058</v>
      </c>
      <c r="E25" s="14">
        <v>-0.1821907</v>
      </c>
      <c r="F25" s="25">
        <v>-2.222195</v>
      </c>
      <c r="G25" s="35">
        <v>-0.2778469</v>
      </c>
    </row>
    <row r="26" spans="1:7" ht="12">
      <c r="A26" s="21" t="s">
        <v>34</v>
      </c>
      <c r="B26" s="31">
        <v>0.292456</v>
      </c>
      <c r="C26" s="16">
        <v>0.5624554</v>
      </c>
      <c r="D26" s="16">
        <v>0.4660984</v>
      </c>
      <c r="E26" s="16">
        <v>0.3276245</v>
      </c>
      <c r="F26" s="27">
        <v>1.079659</v>
      </c>
      <c r="G26" s="37">
        <v>0.512311</v>
      </c>
    </row>
    <row r="27" spans="1:7" ht="12">
      <c r="A27" s="20" t="s">
        <v>35</v>
      </c>
      <c r="B27" s="49">
        <v>-0.1356421</v>
      </c>
      <c r="C27" s="50">
        <v>-0.09858843</v>
      </c>
      <c r="D27" s="50">
        <v>0.2262031</v>
      </c>
      <c r="E27" s="50">
        <v>0.5438063</v>
      </c>
      <c r="F27" s="51">
        <v>0.2105112</v>
      </c>
      <c r="G27" s="35">
        <v>0.1701048</v>
      </c>
    </row>
    <row r="28" spans="1:7" ht="12">
      <c r="A28" s="20" t="s">
        <v>36</v>
      </c>
      <c r="B28" s="29">
        <v>-0.4590801</v>
      </c>
      <c r="C28" s="14">
        <v>0.1005911</v>
      </c>
      <c r="D28" s="14">
        <v>0.1114645</v>
      </c>
      <c r="E28" s="14">
        <v>-0.05966098</v>
      </c>
      <c r="F28" s="25">
        <v>0.06401059</v>
      </c>
      <c r="G28" s="35">
        <v>-0.02110276</v>
      </c>
    </row>
    <row r="29" spans="1:7" ht="12">
      <c r="A29" s="20" t="s">
        <v>37</v>
      </c>
      <c r="B29" s="29">
        <v>0.08373526</v>
      </c>
      <c r="C29" s="14">
        <v>-0.04062197</v>
      </c>
      <c r="D29" s="14">
        <v>-0.05708321</v>
      </c>
      <c r="E29" s="14">
        <v>0.05204977</v>
      </c>
      <c r="F29" s="25">
        <v>0.06236357</v>
      </c>
      <c r="G29" s="35">
        <v>0.009420748</v>
      </c>
    </row>
    <row r="30" spans="1:7" ht="12">
      <c r="A30" s="21" t="s">
        <v>38</v>
      </c>
      <c r="B30" s="31">
        <v>-0.04115255</v>
      </c>
      <c r="C30" s="16">
        <v>-0.06759698</v>
      </c>
      <c r="D30" s="16">
        <v>-0.003485486</v>
      </c>
      <c r="E30" s="16">
        <v>0.00211422</v>
      </c>
      <c r="F30" s="27">
        <v>0.3899706</v>
      </c>
      <c r="G30" s="37">
        <v>0.02952395</v>
      </c>
    </row>
    <row r="31" spans="1:7" ht="12">
      <c r="A31" s="20" t="s">
        <v>39</v>
      </c>
      <c r="B31" s="29">
        <v>-0.01459894</v>
      </c>
      <c r="C31" s="14">
        <v>0.02398089</v>
      </c>
      <c r="D31" s="14">
        <v>-0.003960847</v>
      </c>
      <c r="E31" s="14">
        <v>0.08057547</v>
      </c>
      <c r="F31" s="25">
        <v>0.06419302</v>
      </c>
      <c r="G31" s="35">
        <v>0.03068499</v>
      </c>
    </row>
    <row r="32" spans="1:7" ht="12">
      <c r="A32" s="20" t="s">
        <v>40</v>
      </c>
      <c r="B32" s="29">
        <v>-0.04611154</v>
      </c>
      <c r="C32" s="14">
        <v>0.01221447</v>
      </c>
      <c r="D32" s="14">
        <v>0.02042894</v>
      </c>
      <c r="E32" s="14">
        <v>0.008022105</v>
      </c>
      <c r="F32" s="25">
        <v>0.02633002</v>
      </c>
      <c r="G32" s="35">
        <v>0.006643959</v>
      </c>
    </row>
    <row r="33" spans="1:7" ht="12">
      <c r="A33" s="20" t="s">
        <v>41</v>
      </c>
      <c r="B33" s="29">
        <v>0.1090779</v>
      </c>
      <c r="C33" s="14">
        <v>0.03699005</v>
      </c>
      <c r="D33" s="14">
        <v>0.06916344</v>
      </c>
      <c r="E33" s="14">
        <v>0.08707818</v>
      </c>
      <c r="F33" s="25">
        <v>0.07096558</v>
      </c>
      <c r="G33" s="52">
        <v>0.07173426</v>
      </c>
    </row>
    <row r="34" spans="1:7" ht="12">
      <c r="A34" s="21" t="s">
        <v>42</v>
      </c>
      <c r="B34" s="31">
        <v>-0.02654677</v>
      </c>
      <c r="C34" s="16">
        <v>-0.009347657</v>
      </c>
      <c r="D34" s="16">
        <v>0.01005993</v>
      </c>
      <c r="E34" s="16">
        <v>0.01567267</v>
      </c>
      <c r="F34" s="27">
        <v>0.001894497</v>
      </c>
      <c r="G34" s="37">
        <v>0.0003882545</v>
      </c>
    </row>
    <row r="35" spans="1:7" ht="12.75" thickBot="1">
      <c r="A35" s="22" t="s">
        <v>43</v>
      </c>
      <c r="B35" s="32">
        <v>-0.003342945</v>
      </c>
      <c r="C35" s="17">
        <v>0.0002629962</v>
      </c>
      <c r="D35" s="17">
        <v>0.00179305</v>
      </c>
      <c r="E35" s="17">
        <v>0.003677466</v>
      </c>
      <c r="F35" s="28">
        <v>0.009205858</v>
      </c>
      <c r="G35" s="38">
        <v>0.00212697</v>
      </c>
    </row>
    <row r="36" spans="1:7" ht="12">
      <c r="A36" s="4" t="s">
        <v>44</v>
      </c>
      <c r="B36" s="3">
        <v>23.19336</v>
      </c>
      <c r="C36" s="3">
        <v>23.18726</v>
      </c>
      <c r="D36" s="3">
        <v>23.20252</v>
      </c>
      <c r="E36" s="3">
        <v>23.20252</v>
      </c>
      <c r="F36" s="3">
        <v>23.21167</v>
      </c>
      <c r="G36" s="3"/>
    </row>
    <row r="37" spans="1:6" ht="12">
      <c r="A37" s="4" t="s">
        <v>45</v>
      </c>
      <c r="B37" s="2">
        <v>-0.1459758</v>
      </c>
      <c r="C37" s="2">
        <v>-0.1103719</v>
      </c>
      <c r="D37" s="2">
        <v>-0.09969076</v>
      </c>
      <c r="E37" s="2">
        <v>-0.096639</v>
      </c>
      <c r="F37" s="2">
        <v>-0.08239746</v>
      </c>
    </row>
    <row r="38" spans="1:7" ht="12">
      <c r="A38" s="4" t="s">
        <v>52</v>
      </c>
      <c r="B38" s="2">
        <v>-3.962867E-05</v>
      </c>
      <c r="C38" s="2">
        <v>4.494617E-05</v>
      </c>
      <c r="D38" s="2">
        <v>-9.736204E-05</v>
      </c>
      <c r="E38" s="2">
        <v>0.0001553917</v>
      </c>
      <c r="F38" s="2">
        <v>-0.0001412351</v>
      </c>
      <c r="G38" s="2">
        <v>-4.705069E-05</v>
      </c>
    </row>
    <row r="39" spans="1:7" ht="12.75" thickBot="1">
      <c r="A39" s="4" t="s">
        <v>53</v>
      </c>
      <c r="B39" s="2">
        <v>0.0003387555</v>
      </c>
      <c r="C39" s="2">
        <v>-0.0002663461</v>
      </c>
      <c r="D39" s="2">
        <v>-5.246703E-05</v>
      </c>
      <c r="E39" s="2">
        <v>0</v>
      </c>
      <c r="F39" s="2">
        <v>0.0002210848</v>
      </c>
      <c r="G39" s="2">
        <v>0.0008291568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3.115742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12.518</v>
      </c>
      <c r="C43" s="1">
        <v>12.518</v>
      </c>
      <c r="D43" s="1">
        <v>12.518</v>
      </c>
      <c r="E43" s="1">
        <v>12.518</v>
      </c>
      <c r="F43" s="1">
        <v>12.518</v>
      </c>
      <c r="G43" s="1">
        <v>12.518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0.00376</v>
      </c>
      <c r="D4">
        <v>0.003756</v>
      </c>
      <c r="E4">
        <v>0.003759</v>
      </c>
      <c r="F4">
        <v>0.002085</v>
      </c>
      <c r="G4">
        <v>0.011709</v>
      </c>
    </row>
    <row r="5" spans="1:7" ht="12.75">
      <c r="A5" t="s">
        <v>13</v>
      </c>
      <c r="B5">
        <v>9.842052</v>
      </c>
      <c r="C5">
        <v>3.124963</v>
      </c>
      <c r="D5">
        <v>-1.381239</v>
      </c>
      <c r="E5">
        <v>-3.939443</v>
      </c>
      <c r="F5">
        <v>-6.601338</v>
      </c>
      <c r="G5">
        <v>2.293288</v>
      </c>
    </row>
    <row r="6" spans="1:7" ht="12.75">
      <c r="A6" t="s">
        <v>14</v>
      </c>
      <c r="B6" s="53">
        <v>27.2339</v>
      </c>
      <c r="C6" s="53">
        <v>-27.41814</v>
      </c>
      <c r="D6" s="53">
        <v>57.35705</v>
      </c>
      <c r="E6" s="53">
        <v>-91.37465</v>
      </c>
      <c r="F6" s="53">
        <v>81.36239</v>
      </c>
      <c r="G6" s="53">
        <v>-0.006300622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2.761823</v>
      </c>
      <c r="C8" s="53">
        <v>1.910886</v>
      </c>
      <c r="D8" s="53">
        <v>-0.1716105</v>
      </c>
      <c r="E8" s="53">
        <v>0.7954983</v>
      </c>
      <c r="F8" s="53">
        <v>-2.648844</v>
      </c>
      <c r="G8" s="53">
        <v>0.6556513</v>
      </c>
    </row>
    <row r="9" spans="1:7" ht="12.75">
      <c r="A9" t="s">
        <v>17</v>
      </c>
      <c r="B9" s="53">
        <v>0.3638987</v>
      </c>
      <c r="C9" s="53">
        <v>0.8129608</v>
      </c>
      <c r="D9" s="53">
        <v>0.6831091</v>
      </c>
      <c r="E9" s="53">
        <v>0.9481147</v>
      </c>
      <c r="F9" s="53">
        <v>-0.200316</v>
      </c>
      <c r="G9" s="53">
        <v>0.614058</v>
      </c>
    </row>
    <row r="10" spans="1:7" ht="12.75">
      <c r="A10" t="s">
        <v>18</v>
      </c>
      <c r="B10" s="53">
        <v>-0.2967233</v>
      </c>
      <c r="C10" s="53">
        <v>0.02442077</v>
      </c>
      <c r="D10" s="53">
        <v>0.699996</v>
      </c>
      <c r="E10" s="53">
        <v>-0.1929564</v>
      </c>
      <c r="F10" s="53">
        <v>0.3643587</v>
      </c>
      <c r="G10" s="53">
        <v>0.1335836</v>
      </c>
    </row>
    <row r="11" spans="1:7" ht="12.75">
      <c r="A11" t="s">
        <v>19</v>
      </c>
      <c r="B11" s="53">
        <v>5.239251</v>
      </c>
      <c r="C11" s="53">
        <v>4.835511</v>
      </c>
      <c r="D11" s="53">
        <v>5.708805</v>
      </c>
      <c r="E11" s="53">
        <v>4.910356</v>
      </c>
      <c r="F11" s="53">
        <v>15.03395</v>
      </c>
      <c r="G11" s="53">
        <v>6.483345</v>
      </c>
    </row>
    <row r="12" spans="1:7" ht="12.75">
      <c r="A12" t="s">
        <v>20</v>
      </c>
      <c r="B12" s="53">
        <v>0.01137546</v>
      </c>
      <c r="C12" s="53">
        <v>-0.03012624</v>
      </c>
      <c r="D12" s="53">
        <v>-0.1381095</v>
      </c>
      <c r="E12" s="53">
        <v>-0.07703941</v>
      </c>
      <c r="F12" s="53">
        <v>-0.1900985</v>
      </c>
      <c r="G12" s="53">
        <v>-0.08274181</v>
      </c>
    </row>
    <row r="13" spans="1:7" ht="12.75">
      <c r="A13" t="s">
        <v>21</v>
      </c>
      <c r="B13" s="53">
        <v>0.2399877</v>
      </c>
      <c r="C13" s="53">
        <v>0.1130101</v>
      </c>
      <c r="D13" s="53">
        <v>0.1724581</v>
      </c>
      <c r="E13" s="53">
        <v>0.08600652</v>
      </c>
      <c r="F13" s="53">
        <v>0.01928027</v>
      </c>
      <c r="G13" s="53">
        <v>0.1266363</v>
      </c>
    </row>
    <row r="14" spans="1:7" ht="12.75">
      <c r="A14" t="s">
        <v>22</v>
      </c>
      <c r="B14" s="53">
        <v>0.006888425</v>
      </c>
      <c r="C14" s="53">
        <v>0.1735716</v>
      </c>
      <c r="D14" s="53">
        <v>0.07081397</v>
      </c>
      <c r="E14" s="53">
        <v>0.237174</v>
      </c>
      <c r="F14" s="53">
        <v>0.1734697</v>
      </c>
      <c r="G14" s="53">
        <v>0.1400759</v>
      </c>
    </row>
    <row r="15" spans="1:7" ht="12.75">
      <c r="A15" t="s">
        <v>23</v>
      </c>
      <c r="B15" s="53">
        <v>-0.3325697</v>
      </c>
      <c r="C15" s="53">
        <v>-0.1118503</v>
      </c>
      <c r="D15" s="53">
        <v>-0.03614641</v>
      </c>
      <c r="E15" s="53">
        <v>-0.06132962</v>
      </c>
      <c r="F15" s="53">
        <v>-0.2764518</v>
      </c>
      <c r="G15" s="53">
        <v>-0.1353257</v>
      </c>
    </row>
    <row r="16" spans="1:7" ht="12.75">
      <c r="A16" t="s">
        <v>24</v>
      </c>
      <c r="B16" s="53">
        <v>-0.007316238</v>
      </c>
      <c r="C16" s="53">
        <v>-0.04350981</v>
      </c>
      <c r="D16" s="53">
        <v>-0.04046528</v>
      </c>
      <c r="E16" s="53">
        <v>-0.08746301</v>
      </c>
      <c r="F16" s="53">
        <v>-0.01704605</v>
      </c>
      <c r="G16" s="53">
        <v>-0.04459395</v>
      </c>
    </row>
    <row r="17" spans="1:7" ht="12.75">
      <c r="A17" t="s">
        <v>25</v>
      </c>
      <c r="B17" s="53">
        <v>-0.01343125</v>
      </c>
      <c r="C17" s="53">
        <v>-0.009562932</v>
      </c>
      <c r="D17" s="53">
        <v>-0.01830103</v>
      </c>
      <c r="E17" s="53">
        <v>-0.03028548</v>
      </c>
      <c r="F17" s="53">
        <v>-0.01848828</v>
      </c>
      <c r="G17" s="53">
        <v>-0.01840272</v>
      </c>
    </row>
    <row r="18" spans="1:7" ht="12.75">
      <c r="A18" t="s">
        <v>26</v>
      </c>
      <c r="B18" s="53">
        <v>-0.02676889</v>
      </c>
      <c r="C18" s="53">
        <v>0.009916026</v>
      </c>
      <c r="D18" s="53">
        <v>-0.01062811</v>
      </c>
      <c r="E18" s="53">
        <v>0.03935752</v>
      </c>
      <c r="F18" s="53">
        <v>-0.01189188</v>
      </c>
      <c r="G18" s="53">
        <v>0.003863169</v>
      </c>
    </row>
    <row r="19" spans="1:7" ht="12.75">
      <c r="A19" t="s">
        <v>27</v>
      </c>
      <c r="B19" s="53">
        <v>-0.1761881</v>
      </c>
      <c r="C19" s="53">
        <v>-0.1560409</v>
      </c>
      <c r="D19" s="53">
        <v>-0.1735171</v>
      </c>
      <c r="E19" s="53">
        <v>-0.1590972</v>
      </c>
      <c r="F19" s="53">
        <v>-0.1271353</v>
      </c>
      <c r="G19" s="53">
        <v>-0.160032</v>
      </c>
    </row>
    <row r="20" spans="1:7" ht="12.75">
      <c r="A20" t="s">
        <v>28</v>
      </c>
      <c r="B20" s="53">
        <v>-0.003206859</v>
      </c>
      <c r="C20" s="53">
        <v>-0.003816583</v>
      </c>
      <c r="D20" s="53">
        <v>-0.005431374</v>
      </c>
      <c r="E20" s="53">
        <v>-0.0110153</v>
      </c>
      <c r="F20" s="53">
        <v>0.0001176038</v>
      </c>
      <c r="G20" s="53">
        <v>-0.005324366</v>
      </c>
    </row>
    <row r="21" spans="1:7" ht="12.75">
      <c r="A21" t="s">
        <v>29</v>
      </c>
      <c r="B21" s="53">
        <v>-198.809</v>
      </c>
      <c r="C21" s="53">
        <v>156.509</v>
      </c>
      <c r="D21" s="53">
        <v>30.70474</v>
      </c>
      <c r="E21" s="53">
        <v>4.808934</v>
      </c>
      <c r="F21" s="53">
        <v>-131.1468</v>
      </c>
      <c r="G21" s="53">
        <v>0.007088535</v>
      </c>
    </row>
    <row r="22" spans="1:7" ht="12.75">
      <c r="A22" t="s">
        <v>30</v>
      </c>
      <c r="B22" s="53">
        <v>196.8665</v>
      </c>
      <c r="C22" s="53">
        <v>62.50007</v>
      </c>
      <c r="D22" s="53">
        <v>-27.62486</v>
      </c>
      <c r="E22" s="53">
        <v>-78.7905</v>
      </c>
      <c r="F22" s="53">
        <v>-132.0344</v>
      </c>
      <c r="G22" s="53">
        <v>0</v>
      </c>
    </row>
    <row r="23" spans="1:7" ht="12.75">
      <c r="A23" t="s">
        <v>31</v>
      </c>
      <c r="B23" s="53">
        <v>0.03431835</v>
      </c>
      <c r="C23" s="53">
        <v>-2.878655</v>
      </c>
      <c r="D23" s="53">
        <v>0.9387803</v>
      </c>
      <c r="E23" s="53">
        <v>-0.4790437</v>
      </c>
      <c r="F23" s="53">
        <v>6.252454</v>
      </c>
      <c r="G23" s="53">
        <v>0.2569466</v>
      </c>
    </row>
    <row r="24" spans="1:7" ht="12.75">
      <c r="A24" t="s">
        <v>32</v>
      </c>
      <c r="B24" s="53">
        <v>-2.689542</v>
      </c>
      <c r="C24" s="53">
        <v>-0.9312353</v>
      </c>
      <c r="D24" s="53">
        <v>-1.153545</v>
      </c>
      <c r="E24" s="53">
        <v>-2.746698</v>
      </c>
      <c r="F24" s="53">
        <v>-0.4749244</v>
      </c>
      <c r="G24" s="53">
        <v>-1.614832</v>
      </c>
    </row>
    <row r="25" spans="1:7" ht="12.75">
      <c r="A25" t="s">
        <v>33</v>
      </c>
      <c r="B25" s="53">
        <v>-0.147608</v>
      </c>
      <c r="C25" s="53">
        <v>-0.255164</v>
      </c>
      <c r="D25" s="53">
        <v>0.6045058</v>
      </c>
      <c r="E25" s="53">
        <v>-0.1821907</v>
      </c>
      <c r="F25" s="53">
        <v>-2.222195</v>
      </c>
      <c r="G25" s="53">
        <v>-0.2778469</v>
      </c>
    </row>
    <row r="26" spans="1:7" ht="12.75">
      <c r="A26" t="s">
        <v>34</v>
      </c>
      <c r="B26" s="53">
        <v>0.292456</v>
      </c>
      <c r="C26" s="53">
        <v>0.5624554</v>
      </c>
      <c r="D26" s="53">
        <v>0.4660984</v>
      </c>
      <c r="E26" s="53">
        <v>0.3276245</v>
      </c>
      <c r="F26" s="53">
        <v>1.079659</v>
      </c>
      <c r="G26" s="53">
        <v>0.512311</v>
      </c>
    </row>
    <row r="27" spans="1:7" ht="12.75">
      <c r="A27" t="s">
        <v>35</v>
      </c>
      <c r="B27" s="53">
        <v>-0.1356421</v>
      </c>
      <c r="C27" s="53">
        <v>-0.09858843</v>
      </c>
      <c r="D27" s="53">
        <v>0.2262031</v>
      </c>
      <c r="E27" s="53">
        <v>0.5438063</v>
      </c>
      <c r="F27" s="53">
        <v>0.2105112</v>
      </c>
      <c r="G27" s="53">
        <v>0.1701048</v>
      </c>
    </row>
    <row r="28" spans="1:7" ht="12.75">
      <c r="A28" t="s">
        <v>36</v>
      </c>
      <c r="B28" s="53">
        <v>-0.4590801</v>
      </c>
      <c r="C28" s="53">
        <v>0.1005911</v>
      </c>
      <c r="D28" s="53">
        <v>0.1114645</v>
      </c>
      <c r="E28" s="53">
        <v>-0.05966098</v>
      </c>
      <c r="F28" s="53">
        <v>0.06401059</v>
      </c>
      <c r="G28" s="53">
        <v>-0.02110276</v>
      </c>
    </row>
    <row r="29" spans="1:7" ht="12.75">
      <c r="A29" t="s">
        <v>37</v>
      </c>
      <c r="B29" s="53">
        <v>0.08373526</v>
      </c>
      <c r="C29" s="53">
        <v>-0.04062197</v>
      </c>
      <c r="D29" s="53">
        <v>-0.05708321</v>
      </c>
      <c r="E29" s="53">
        <v>0.05204977</v>
      </c>
      <c r="F29" s="53">
        <v>0.06236357</v>
      </c>
      <c r="G29" s="53">
        <v>0.009420748</v>
      </c>
    </row>
    <row r="30" spans="1:7" ht="12.75">
      <c r="A30" t="s">
        <v>38</v>
      </c>
      <c r="B30" s="53">
        <v>-0.04115255</v>
      </c>
      <c r="C30" s="53">
        <v>-0.06759698</v>
      </c>
      <c r="D30" s="53">
        <v>-0.003485486</v>
      </c>
      <c r="E30" s="53">
        <v>0.00211422</v>
      </c>
      <c r="F30" s="53">
        <v>0.3899706</v>
      </c>
      <c r="G30" s="53">
        <v>0.02952395</v>
      </c>
    </row>
    <row r="31" spans="1:7" ht="12.75">
      <c r="A31" t="s">
        <v>39</v>
      </c>
      <c r="B31" s="53">
        <v>-0.01459894</v>
      </c>
      <c r="C31" s="53">
        <v>0.02398089</v>
      </c>
      <c r="D31" s="53">
        <v>-0.003960847</v>
      </c>
      <c r="E31" s="53">
        <v>0.08057547</v>
      </c>
      <c r="F31" s="53">
        <v>0.06419302</v>
      </c>
      <c r="G31" s="53">
        <v>0.03068499</v>
      </c>
    </row>
    <row r="32" spans="1:7" ht="12.75">
      <c r="A32" t="s">
        <v>40</v>
      </c>
      <c r="B32" s="53">
        <v>-0.04611154</v>
      </c>
      <c r="C32" s="53">
        <v>0.01221447</v>
      </c>
      <c r="D32" s="53">
        <v>0.02042894</v>
      </c>
      <c r="E32" s="53">
        <v>0.008022105</v>
      </c>
      <c r="F32" s="53">
        <v>0.02633002</v>
      </c>
      <c r="G32" s="53">
        <v>0.006643959</v>
      </c>
    </row>
    <row r="33" spans="1:7" ht="12.75">
      <c r="A33" t="s">
        <v>41</v>
      </c>
      <c r="B33" s="53">
        <v>0.1090779</v>
      </c>
      <c r="C33" s="53">
        <v>0.03699005</v>
      </c>
      <c r="D33" s="53">
        <v>0.06916344</v>
      </c>
      <c r="E33" s="53">
        <v>0.08707818</v>
      </c>
      <c r="F33" s="53">
        <v>0.07096558</v>
      </c>
      <c r="G33" s="53">
        <v>0.07173426</v>
      </c>
    </row>
    <row r="34" spans="1:7" ht="12.75">
      <c r="A34" t="s">
        <v>42</v>
      </c>
      <c r="B34" s="53">
        <v>-0.02654677</v>
      </c>
      <c r="C34" s="53">
        <v>-0.009347657</v>
      </c>
      <c r="D34" s="53">
        <v>0.01005993</v>
      </c>
      <c r="E34" s="53">
        <v>0.01567267</v>
      </c>
      <c r="F34" s="53">
        <v>0.001894497</v>
      </c>
      <c r="G34" s="53">
        <v>0.0003882545</v>
      </c>
    </row>
    <row r="35" spans="1:7" ht="12.75">
      <c r="A35" t="s">
        <v>43</v>
      </c>
      <c r="B35" s="53">
        <v>-0.003342945</v>
      </c>
      <c r="C35" s="53">
        <v>0.0002629962</v>
      </c>
      <c r="D35" s="53">
        <v>0.00179305</v>
      </c>
      <c r="E35" s="53">
        <v>0.003677466</v>
      </c>
      <c r="F35" s="53">
        <v>0.009205858</v>
      </c>
      <c r="G35" s="53">
        <v>0.00212697</v>
      </c>
    </row>
    <row r="36" spans="1:6" ht="12.75">
      <c r="A36" t="s">
        <v>44</v>
      </c>
      <c r="B36" s="53">
        <v>23.19336</v>
      </c>
      <c r="C36" s="53">
        <v>23.18726</v>
      </c>
      <c r="D36" s="53">
        <v>23.20252</v>
      </c>
      <c r="E36" s="53">
        <v>23.20252</v>
      </c>
      <c r="F36" s="53">
        <v>23.21167</v>
      </c>
    </row>
    <row r="37" spans="1:6" ht="12.75">
      <c r="A37" t="s">
        <v>45</v>
      </c>
      <c r="B37" s="53">
        <v>-0.1459758</v>
      </c>
      <c r="C37" s="53">
        <v>-0.1103719</v>
      </c>
      <c r="D37" s="53">
        <v>-0.09969076</v>
      </c>
      <c r="E37" s="53">
        <v>-0.096639</v>
      </c>
      <c r="F37" s="53">
        <v>-0.08239746</v>
      </c>
    </row>
    <row r="38" spans="1:7" ht="12.75">
      <c r="A38" t="s">
        <v>54</v>
      </c>
      <c r="B38" s="53">
        <v>-3.962867E-05</v>
      </c>
      <c r="C38" s="53">
        <v>4.494617E-05</v>
      </c>
      <c r="D38" s="53">
        <v>-9.736204E-05</v>
      </c>
      <c r="E38" s="53">
        <v>0.0001553917</v>
      </c>
      <c r="F38" s="53">
        <v>-0.0001412351</v>
      </c>
      <c r="G38" s="53">
        <v>-4.705069E-05</v>
      </c>
    </row>
    <row r="39" spans="1:7" ht="12.75">
      <c r="A39" t="s">
        <v>55</v>
      </c>
      <c r="B39" s="53">
        <v>0.0003387555</v>
      </c>
      <c r="C39" s="53">
        <v>-0.0002663461</v>
      </c>
      <c r="D39" s="53">
        <v>-5.246703E-05</v>
      </c>
      <c r="E39" s="53">
        <v>0</v>
      </c>
      <c r="F39" s="53">
        <v>0.0002210848</v>
      </c>
      <c r="G39" s="53">
        <v>0.0008291568</v>
      </c>
    </row>
    <row r="40" spans="2:5" ht="12.75">
      <c r="B40" t="s">
        <v>46</v>
      </c>
      <c r="C40">
        <v>-0.003758</v>
      </c>
      <c r="D40" t="s">
        <v>47</v>
      </c>
      <c r="E40">
        <v>3.115742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12.518</v>
      </c>
      <c r="C44">
        <v>12.518</v>
      </c>
      <c r="D44">
        <v>12.518</v>
      </c>
      <c r="E44">
        <v>12.518</v>
      </c>
      <c r="F44">
        <v>12.518</v>
      </c>
      <c r="J44">
        <v>12.518</v>
      </c>
    </row>
    <row r="50" spans="1:7" ht="12.75">
      <c r="A50" t="s">
        <v>57</v>
      </c>
      <c r="B50">
        <f>-0.017/(B7*B7+B22*B22)*(B21*B22+B6*B7)</f>
        <v>-3.9628669906972174E-05</v>
      </c>
      <c r="C50">
        <f>-0.017/(C7*C7+C22*C22)*(C21*C22+C6*C7)</f>
        <v>4.49461722987547E-05</v>
      </c>
      <c r="D50">
        <f>-0.017/(D7*D7+D22*D22)*(D21*D22+D6*D7)</f>
        <v>-9.73620455937555E-05</v>
      </c>
      <c r="E50">
        <f>-0.017/(E7*E7+E22*E22)*(E21*E22+E6*E7)</f>
        <v>0.00015539167108723827</v>
      </c>
      <c r="F50">
        <f>-0.017/(F7*F7+F22*F22)*(F21*F22+F6*F7)</f>
        <v>-0.00014123514249917533</v>
      </c>
      <c r="G50">
        <f>(B50*B$4+C50*C$4+D50*D$4+E50*E$4+F50*F$4)/SUM(B$4:F$4)</f>
        <v>2.2704308332421352E-07</v>
      </c>
    </row>
    <row r="51" spans="1:7" ht="12.75">
      <c r="A51" t="s">
        <v>58</v>
      </c>
      <c r="B51">
        <f>-0.017/(B7*B7+B22*B22)*(B21*B7-B6*B22)</f>
        <v>0.00033875545575442415</v>
      </c>
      <c r="C51">
        <f>-0.017/(C7*C7+C22*C22)*(C21*C7-C6*C22)</f>
        <v>-0.0002663462138914904</v>
      </c>
      <c r="D51">
        <f>-0.017/(D7*D7+D22*D22)*(D21*D7-D6*D22)</f>
        <v>-5.246701928788412E-05</v>
      </c>
      <c r="E51">
        <f>-0.017/(E7*E7+E22*E22)*(E21*E7-E6*E22)</f>
        <v>-6.950849053920094E-06</v>
      </c>
      <c r="F51">
        <f>-0.017/(F7*F7+F22*F22)*(F21*F7-F6*F22)</f>
        <v>0.00022108477027012074</v>
      </c>
      <c r="G51">
        <f>(B51*B$4+C51*C$4+D51*D$4+E51*E$4+F51*F$4)/SUM(B$4:F$4)</f>
        <v>3.444697260504705E-08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9999.985756129376</v>
      </c>
      <c r="C62">
        <f>C7+(2/0.017)*(C8*C50-C23*C51)</f>
        <v>9999.919902135418</v>
      </c>
      <c r="D62">
        <f>D7+(2/0.017)*(D8*D50-D23*D51)</f>
        <v>10000.007760394521</v>
      </c>
      <c r="E62">
        <f>E7+(2/0.017)*(E8*E50-E23*E51)</f>
        <v>10000.014151064675</v>
      </c>
      <c r="F62">
        <f>F7+(2/0.017)*(F8*F50-F23*F51)</f>
        <v>9999.881386765128</v>
      </c>
    </row>
    <row r="63" spans="1:6" ht="12.75">
      <c r="A63" t="s">
        <v>66</v>
      </c>
      <c r="B63">
        <f>B8+(3/0.017)*(B9*B50-B24*B51)</f>
        <v>2.920059977268022</v>
      </c>
      <c r="C63">
        <f>C8+(3/0.017)*(C9*C50-C24*C51)</f>
        <v>1.8735639670220872</v>
      </c>
      <c r="D63">
        <f>D8+(3/0.017)*(D9*D50-D24*D51)</f>
        <v>-0.19402790595955616</v>
      </c>
      <c r="E63">
        <f>E8+(3/0.017)*(E9*E50-E24*E51)</f>
        <v>0.8181284019565891</v>
      </c>
      <c r="F63">
        <f>F8+(3/0.017)*(F9*F50-F24*F51)</f>
        <v>-2.6253221981162578</v>
      </c>
    </row>
    <row r="64" spans="1:6" ht="12.75">
      <c r="A64" t="s">
        <v>67</v>
      </c>
      <c r="B64">
        <f>B9+(4/0.017)*(B10*B50-B25*B51)</f>
        <v>0.37843088000527214</v>
      </c>
      <c r="C64">
        <f>C9+(4/0.017)*(C10*C50-C25*C51)</f>
        <v>0.7972280128975718</v>
      </c>
      <c r="D64">
        <f>D9+(4/0.017)*(D10*D50-D25*D51)</f>
        <v>0.674535823529598</v>
      </c>
      <c r="E64">
        <f>E9+(4/0.017)*(E10*E50-E25*E51)</f>
        <v>0.940761712353481</v>
      </c>
      <c r="F64">
        <f>F9+(4/0.017)*(F10*F50-F25*F51)</f>
        <v>-0.09682583102233017</v>
      </c>
    </row>
    <row r="65" spans="1:6" ht="12.75">
      <c r="A65" t="s">
        <v>68</v>
      </c>
      <c r="B65">
        <f>B10+(5/0.017)*(B11*B50-B26*B51)</f>
        <v>-0.3869278923549676</v>
      </c>
      <c r="C65">
        <f>C10+(5/0.017)*(C11*C50-C26*C51)</f>
        <v>0.13240476318569044</v>
      </c>
      <c r="D65">
        <f>D10+(5/0.017)*(D11*D50-D26*D51)</f>
        <v>0.5437118414844095</v>
      </c>
      <c r="E65">
        <f>E10+(5/0.017)*(E11*E50-E26*E51)</f>
        <v>0.03213350968209211</v>
      </c>
      <c r="F65">
        <f>F10+(5/0.017)*(F11*F50-F26*F51)</f>
        <v>-0.33035254487074855</v>
      </c>
    </row>
    <row r="66" spans="1:6" ht="12.75">
      <c r="A66" t="s">
        <v>69</v>
      </c>
      <c r="B66">
        <f>B11+(6/0.017)*(B12*B50-B27*B51)</f>
        <v>5.255309367196097</v>
      </c>
      <c r="C66">
        <f>C11+(6/0.017)*(C12*C50-C27*C51)</f>
        <v>4.825765336151379</v>
      </c>
      <c r="D66">
        <f>D11+(6/0.017)*(D12*D50-D27*D51)</f>
        <v>5.717739644416451</v>
      </c>
      <c r="E66">
        <f>E11+(6/0.017)*(E12*E50-E27*E51)</f>
        <v>4.907464929239905</v>
      </c>
      <c r="F66">
        <f>F11+(6/0.017)*(F12*F50-F27*F51)</f>
        <v>15.02699980062768</v>
      </c>
    </row>
    <row r="67" spans="1:6" ht="12.75">
      <c r="A67" t="s">
        <v>70</v>
      </c>
      <c r="B67">
        <f>B12+(7/0.017)*(B13*B50-B28*B51)</f>
        <v>0.0714953697710454</v>
      </c>
      <c r="C67">
        <f>C12+(7/0.017)*(C13*C50-C28*C51)</f>
        <v>-0.01700270997435538</v>
      </c>
      <c r="D67">
        <f>D12+(7/0.017)*(D13*D50-D28*D51)</f>
        <v>-0.14261530254509333</v>
      </c>
      <c r="E67">
        <f>E12+(7/0.017)*(E13*E50-E28*E51)</f>
        <v>-0.07170705607025511</v>
      </c>
      <c r="F67">
        <f>F12+(7/0.017)*(F13*F50-F28*F51)</f>
        <v>-0.19704695458006719</v>
      </c>
    </row>
    <row r="68" spans="1:6" ht="12.75">
      <c r="A68" t="s">
        <v>71</v>
      </c>
      <c r="B68">
        <f>B13+(8/0.017)*(B14*B50-B29*B51)</f>
        <v>0.22651063868963806</v>
      </c>
      <c r="C68">
        <f>C13+(8/0.017)*(C14*C50-C29*C51)</f>
        <v>0.11158980406092087</v>
      </c>
      <c r="D68">
        <f>D13+(8/0.017)*(D14*D50-D29*D51)</f>
        <v>0.1678041805384004</v>
      </c>
      <c r="E68">
        <f>E13+(8/0.017)*(E14*E50-E29*E51)</f>
        <v>0.1035202396672969</v>
      </c>
      <c r="F68">
        <f>F13+(8/0.017)*(F14*F50-F29*F51)</f>
        <v>0.0012625507786052752</v>
      </c>
    </row>
    <row r="69" spans="1:6" ht="12.75">
      <c r="A69" t="s">
        <v>72</v>
      </c>
      <c r="B69">
        <f>B14+(9/0.017)*(B15*B50-B30*B51)</f>
        <v>0.021246043308094556</v>
      </c>
      <c r="C69">
        <f>C14+(9/0.017)*(C15*C50-C30*C51)</f>
        <v>0.16137848335642965</v>
      </c>
      <c r="D69">
        <f>D14+(9/0.017)*(D15*D50-D30*D51)</f>
        <v>0.07258030754208991</v>
      </c>
      <c r="E69">
        <f>E14+(9/0.017)*(E15*E50-E30*E51)</f>
        <v>0.23213642655095723</v>
      </c>
      <c r="F69">
        <f>F14+(9/0.017)*(F15*F50-F30*F51)</f>
        <v>0.14849636704038066</v>
      </c>
    </row>
    <row r="70" spans="1:6" ht="12.75">
      <c r="A70" t="s">
        <v>73</v>
      </c>
      <c r="B70">
        <f>B15+(10/0.017)*(B16*B50-B31*B51)</f>
        <v>-0.3294900509682975</v>
      </c>
      <c r="C70">
        <f>C15+(10/0.017)*(C16*C50-C31*C51)</f>
        <v>-0.10924346479982222</v>
      </c>
      <c r="D70">
        <f>D15+(10/0.017)*(D16*D50-D31*D51)</f>
        <v>-0.0339511343527184</v>
      </c>
      <c r="E70">
        <f>E15+(10/0.017)*(E16*E50-E31*E51)</f>
        <v>-0.06899488785458892</v>
      </c>
      <c r="F70">
        <f>F15+(10/0.017)*(F16*F50-F31*F51)</f>
        <v>-0.28338391634049837</v>
      </c>
    </row>
    <row r="71" spans="1:6" ht="12.75">
      <c r="A71" t="s">
        <v>74</v>
      </c>
      <c r="B71">
        <f>B16+(11/0.017)*(B17*B50-B32*B51)</f>
        <v>0.0031355726782464786</v>
      </c>
      <c r="C71">
        <f>C16+(11/0.017)*(C17*C50-C32*C51)</f>
        <v>-0.04168286487363429</v>
      </c>
      <c r="D71">
        <f>D16+(11/0.017)*(D17*D50-D32*D51)</f>
        <v>-0.03861878680181642</v>
      </c>
      <c r="E71">
        <f>E16+(11/0.017)*(E17*E50-E32*E51)</f>
        <v>-0.09047206058618963</v>
      </c>
      <c r="F71">
        <f>F16+(11/0.017)*(F17*F50-F32*F51)</f>
        <v>-0.01912309042282196</v>
      </c>
    </row>
    <row r="72" spans="1:6" ht="12.75">
      <c r="A72" t="s">
        <v>75</v>
      </c>
      <c r="B72">
        <f>B17+(12/0.017)*(B18*B50-B33*B51)</f>
        <v>-0.03876530992116432</v>
      </c>
      <c r="C72">
        <f>C17+(12/0.017)*(C18*C50-C33*C51)</f>
        <v>-0.0022938634007492785</v>
      </c>
      <c r="D72">
        <f>D17+(12/0.017)*(D18*D50-D33*D51)</f>
        <v>-0.01500909536172339</v>
      </c>
      <c r="E72">
        <f>E17+(12/0.017)*(E18*E50-E33*E51)</f>
        <v>-0.025541175467492128</v>
      </c>
      <c r="F72">
        <f>F17+(12/0.017)*(F18*F50-F33*F51)</f>
        <v>-0.02837759123647255</v>
      </c>
    </row>
    <row r="73" spans="1:6" ht="12.75">
      <c r="A73" t="s">
        <v>76</v>
      </c>
      <c r="B73">
        <f>B18+(13/0.017)*(B19*B50-B34*B51)</f>
        <v>-0.014552741650251283</v>
      </c>
      <c r="C73">
        <f>C18+(13/0.017)*(C19*C50-C34*C51)</f>
        <v>0.002648908061125441</v>
      </c>
      <c r="D73">
        <f>D18+(13/0.017)*(D19*D50-D34*D51)</f>
        <v>0.0026944386151137017</v>
      </c>
      <c r="E73">
        <f>E18+(13/0.017)*(E19*E50-E34*E51)</f>
        <v>0.020535476568931614</v>
      </c>
      <c r="F73">
        <f>F18+(13/0.017)*(F19*F50-F34*F51)</f>
        <v>0.001518864771528742</v>
      </c>
    </row>
    <row r="74" spans="1:6" ht="12.75">
      <c r="A74" t="s">
        <v>77</v>
      </c>
      <c r="B74">
        <f>B19+(14/0.017)*(B20*B50-B35*B51)</f>
        <v>-0.17515084460041136</v>
      </c>
      <c r="C74">
        <f>C19+(14/0.017)*(C20*C50-C35*C51)</f>
        <v>-0.15612448226880102</v>
      </c>
      <c r="D74">
        <f>D19+(14/0.017)*(D20*D50-D35*D51)</f>
        <v>-0.17300413532897504</v>
      </c>
      <c r="E74">
        <f>E19+(14/0.017)*(E20*E50-E35*E51)</f>
        <v>-0.16048577300520261</v>
      </c>
      <c r="F74">
        <f>F19+(14/0.017)*(F20*F50-F35*F51)</f>
        <v>-0.12882508747454655</v>
      </c>
    </row>
    <row r="75" spans="1:6" ht="12.75">
      <c r="A75" t="s">
        <v>78</v>
      </c>
      <c r="B75" s="53">
        <f>B20</f>
        <v>-0.003206859</v>
      </c>
      <c r="C75" s="53">
        <f>C20</f>
        <v>-0.003816583</v>
      </c>
      <c r="D75" s="53">
        <f>D20</f>
        <v>-0.005431374</v>
      </c>
      <c r="E75" s="53">
        <f>E20</f>
        <v>-0.0110153</v>
      </c>
      <c r="F75" s="53">
        <f>F20</f>
        <v>0.0001176038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196.9764085433546</v>
      </c>
      <c r="C82">
        <f>C22+(2/0.017)*(C8*C51+C23*C50)</f>
        <v>62.424970967659185</v>
      </c>
      <c r="D82">
        <f>D22+(2/0.017)*(D8*D51+D23*D50)</f>
        <v>-27.63455384458325</v>
      </c>
      <c r="E82">
        <f>E22+(2/0.017)*(E8*E51+E23*E50)</f>
        <v>-78.79990809290267</v>
      </c>
      <c r="F82">
        <f>F22+(2/0.017)*(F8*F51+F23*F50)</f>
        <v>-132.2071865057507</v>
      </c>
    </row>
    <row r="83" spans="1:6" ht="12.75">
      <c r="A83" t="s">
        <v>81</v>
      </c>
      <c r="B83">
        <f>B23+(3/0.017)*(B9*B51+B24*B50)</f>
        <v>0.07488111036809651</v>
      </c>
      <c r="C83">
        <f>C23+(3/0.017)*(C9*C51+C24*C50)</f>
        <v>-2.9242522635352968</v>
      </c>
      <c r="D83">
        <f>D23+(3/0.017)*(D9*D51+D24*D50)</f>
        <v>0.9522751475104152</v>
      </c>
      <c r="E83">
        <f>E23+(3/0.017)*(E9*E51+E24*E50)</f>
        <v>-0.5555267931219079</v>
      </c>
      <c r="F83">
        <f>F23+(3/0.017)*(F9*F51+F24*F50)</f>
        <v>6.2564756232592185</v>
      </c>
    </row>
    <row r="84" spans="1:6" ht="12.75">
      <c r="A84" t="s">
        <v>82</v>
      </c>
      <c r="B84">
        <f>B24+(4/0.017)*(B10*B51+B25*B50)</f>
        <v>-2.7118166183569006</v>
      </c>
      <c r="C84">
        <f>C24+(4/0.017)*(C10*C51+C25*C50)</f>
        <v>-0.9354642469972363</v>
      </c>
      <c r="D84">
        <f>D24+(4/0.017)*(D10*D51+D25*D50)</f>
        <v>-1.1760350293869957</v>
      </c>
      <c r="E84">
        <f>E24+(4/0.017)*(E10*E51+E25*E50)</f>
        <v>-2.753043813298627</v>
      </c>
      <c r="F84">
        <f>F24+(4/0.017)*(F10*F51+F25*F50)</f>
        <v>-0.38212294424202947</v>
      </c>
    </row>
    <row r="85" spans="1:6" ht="12.75">
      <c r="A85" t="s">
        <v>83</v>
      </c>
      <c r="B85">
        <f>B25+(5/0.017)*(B11*B51+B26*B50)</f>
        <v>0.37099059353838515</v>
      </c>
      <c r="C85">
        <f>C25+(5/0.017)*(C11*C51+C26*C50)</f>
        <v>-0.6265286558123205</v>
      </c>
      <c r="D85">
        <f>D25+(5/0.017)*(D11*D51+D26*D50)</f>
        <v>0.5030633659653688</v>
      </c>
      <c r="E85">
        <f>E25+(5/0.017)*(E11*E51+E26*E50)</f>
        <v>-0.17725570729790882</v>
      </c>
      <c r="F85">
        <f>F25+(5/0.017)*(F11*F51+F26*F50)</f>
        <v>-1.2894621796214811</v>
      </c>
    </row>
    <row r="86" spans="1:6" ht="12.75">
      <c r="A86" t="s">
        <v>84</v>
      </c>
      <c r="B86">
        <f>B26+(6/0.017)*(B12*B51+B27*B50)</f>
        <v>0.29571322887403695</v>
      </c>
      <c r="C86">
        <f>C26+(6/0.017)*(C12*C51+C27*C50)</f>
        <v>0.5637234602592974</v>
      </c>
      <c r="D86">
        <f>D26+(6/0.017)*(D12*D51+D27*D50)</f>
        <v>0.46088284609342045</v>
      </c>
      <c r="E86">
        <f>E26+(6/0.017)*(E12*E51+E27*E50)</f>
        <v>0.35763807376995804</v>
      </c>
      <c r="F86">
        <f>F26+(6/0.017)*(F12*F51+F27*F50)</f>
        <v>1.0543321308714586</v>
      </c>
    </row>
    <row r="87" spans="1:6" ht="12.75">
      <c r="A87" t="s">
        <v>85</v>
      </c>
      <c r="B87">
        <f>B27+(7/0.017)*(B13*B51+B28*B50)</f>
        <v>-0.09467568029241114</v>
      </c>
      <c r="C87">
        <f>C27+(7/0.017)*(C13*C51+C28*C50)</f>
        <v>-0.10912080596936719</v>
      </c>
      <c r="D87">
        <f>D27+(7/0.017)*(D13*D51+D28*D50)</f>
        <v>0.2180086635687671</v>
      </c>
      <c r="E87">
        <f>E27+(7/0.017)*(E13*E51+E28*E50)</f>
        <v>0.5397427432921454</v>
      </c>
      <c r="F87">
        <f>F27+(7/0.017)*(F13*F51+F28*F50)</f>
        <v>0.2085438002850075</v>
      </c>
    </row>
    <row r="88" spans="1:6" ht="12.75">
      <c r="A88" t="s">
        <v>86</v>
      </c>
      <c r="B88">
        <f>B28+(8/0.017)*(B14*B51+B29*B50)</f>
        <v>-0.45954354726014557</v>
      </c>
      <c r="C88">
        <f>C28+(8/0.017)*(C14*C51+C29*C50)</f>
        <v>0.07797653973561268</v>
      </c>
      <c r="D88">
        <f>D28+(8/0.017)*(D14*D51+D29*D50)</f>
        <v>0.11233148360697236</v>
      </c>
      <c r="E88">
        <f>E28+(8/0.017)*(E14*E51+E29*E50)</f>
        <v>-0.056630608204003785</v>
      </c>
      <c r="F88">
        <f>F28+(8/0.017)*(F14*F51+F29*F50)</f>
        <v>0.07791345168358564</v>
      </c>
    </row>
    <row r="89" spans="1:6" ht="12.75">
      <c r="A89" t="s">
        <v>87</v>
      </c>
      <c r="B89">
        <f>B29+(9/0.017)*(B15*B51+B30*B50)</f>
        <v>0.024955212043265444</v>
      </c>
      <c r="C89">
        <f>C29+(9/0.017)*(C15*C51+C30*C50)</f>
        <v>-0.026458787308291355</v>
      </c>
      <c r="D89">
        <f>D29+(9/0.017)*(D15*D51+D30*D50)</f>
        <v>-0.05589952553308498</v>
      </c>
      <c r="E89">
        <f>E29+(9/0.017)*(E15*E51+E30*E50)</f>
        <v>0.05244938329352959</v>
      </c>
      <c r="F89">
        <f>F29+(9/0.017)*(F15*F51+F30*F50)</f>
        <v>0.0008475980236910333</v>
      </c>
    </row>
    <row r="90" spans="1:6" ht="12.75">
      <c r="A90" t="s">
        <v>88</v>
      </c>
      <c r="B90">
        <f>B30+(10/0.017)*(B16*B51+B31*B50)</f>
        <v>-0.04227012586108597</v>
      </c>
      <c r="C90">
        <f>C30+(10/0.017)*(C16*C51+C31*C50)</f>
        <v>-0.06014608448561436</v>
      </c>
      <c r="D90">
        <f>D30+(10/0.017)*(D16*D51+D31*D50)</f>
        <v>-0.0020097631809096934</v>
      </c>
      <c r="E90">
        <f>E30+(10/0.017)*(E16*E51+E31*E50)</f>
        <v>0.00983698418367714</v>
      </c>
      <c r="F90">
        <f>F30+(10/0.017)*(F16*F51+F31*F50)</f>
        <v>0.3824206397791674</v>
      </c>
    </row>
    <row r="91" spans="1:6" ht="12.75">
      <c r="A91" t="s">
        <v>89</v>
      </c>
      <c r="B91">
        <f>B31+(11/0.017)*(B17*B51+B32*B50)</f>
        <v>-0.016360603081937302</v>
      </c>
      <c r="C91">
        <f>C31+(11/0.017)*(C17*C51+C32*C50)</f>
        <v>0.02598421285033278</v>
      </c>
      <c r="D91">
        <f>D31+(11/0.017)*(D17*D51+D32*D50)</f>
        <v>-0.004626542990050202</v>
      </c>
      <c r="E91">
        <f>E31+(11/0.017)*(E17*E51+E32*E50)</f>
        <v>0.08151828524220711</v>
      </c>
      <c r="F91">
        <f>F31+(11/0.017)*(F17*F51+F32*F50)</f>
        <v>0.05914194859440272</v>
      </c>
    </row>
    <row r="92" spans="1:6" ht="12.75">
      <c r="A92" t="s">
        <v>90</v>
      </c>
      <c r="B92">
        <f>B32+(12/0.017)*(B18*B51+B33*B50)</f>
        <v>-0.055563812676637014</v>
      </c>
      <c r="C92">
        <f>C32+(12/0.017)*(C18*C51+C33*C50)</f>
        <v>0.011523739537898803</v>
      </c>
      <c r="D92">
        <f>D32+(12/0.017)*(D18*D51+D33*D50)</f>
        <v>0.016069220884938434</v>
      </c>
      <c r="E92">
        <f>E32+(12/0.017)*(E18*E51+E33*E50)</f>
        <v>0.01738045021749084</v>
      </c>
      <c r="F92">
        <f>F32+(12/0.017)*(F18*F51+F33*F50)</f>
        <v>0.01739923362702367</v>
      </c>
    </row>
    <row r="93" spans="1:6" ht="12.75">
      <c r="A93" t="s">
        <v>91</v>
      </c>
      <c r="B93">
        <f>B33+(13/0.017)*(B19*B51+B34*B50)</f>
        <v>0.06424115470167432</v>
      </c>
      <c r="C93">
        <f>C33+(13/0.017)*(C19*C51+C34*C50)</f>
        <v>0.06845063234273041</v>
      </c>
      <c r="D93">
        <f>D33+(13/0.017)*(D19*D51+D34*D50)</f>
        <v>0.07537626974699532</v>
      </c>
      <c r="E93">
        <f>E33+(13/0.017)*(E19*E51+E34*E50)</f>
        <v>0.08978620464996484</v>
      </c>
      <c r="F93">
        <f>F33+(13/0.017)*(F19*F51+F34*F50)</f>
        <v>0.049266860828396014</v>
      </c>
    </row>
    <row r="94" spans="1:6" ht="12.75">
      <c r="A94" t="s">
        <v>92</v>
      </c>
      <c r="B94">
        <f>B34+(14/0.017)*(B20*B51+B35*B50)</f>
        <v>-0.02733230548554601</v>
      </c>
      <c r="C94">
        <f>C34+(14/0.017)*(C20*C51+C35*C50)</f>
        <v>-0.008500777972705624</v>
      </c>
      <c r="D94">
        <f>D34+(14/0.017)*(D20*D51+D35*D50)</f>
        <v>0.010150841872936566</v>
      </c>
      <c r="E94">
        <f>E34+(14/0.017)*(E20*E51+E35*E50)</f>
        <v>0.0162063279909213</v>
      </c>
      <c r="F94">
        <f>F34+(14/0.017)*(F20*F51+F35*F50)</f>
        <v>0.0008451638468871812</v>
      </c>
    </row>
    <row r="95" spans="1:6" ht="12.75">
      <c r="A95" t="s">
        <v>93</v>
      </c>
      <c r="B95" s="53">
        <f>B35</f>
        <v>-0.003342945</v>
      </c>
      <c r="C95" s="53">
        <f>C35</f>
        <v>0.0002629962</v>
      </c>
      <c r="D95" s="53">
        <f>D35</f>
        <v>0.00179305</v>
      </c>
      <c r="E95" s="53">
        <f>E35</f>
        <v>0.003677466</v>
      </c>
      <c r="F95" s="53">
        <f>F35</f>
        <v>0.009205858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2.9200641365695996</v>
      </c>
      <c r="C103">
        <f>C63*10000/C62</f>
        <v>1.8735789739895816</v>
      </c>
      <c r="D103">
        <f>D63*10000/D62</f>
        <v>-0.1940277553863632</v>
      </c>
      <c r="E103">
        <f>E63*10000/E62</f>
        <v>0.8181272442194345</v>
      </c>
      <c r="F103">
        <f>F63*10000/F62</f>
        <v>-2.6253533382814713</v>
      </c>
      <c r="G103">
        <f>AVERAGE(C103:E103)</f>
        <v>0.8325594876075509</v>
      </c>
      <c r="H103">
        <f>STDEV(C103:E103)</f>
        <v>1.0338789165453968</v>
      </c>
      <c r="I103">
        <f>(B103*B4+C103*C4+D103*D4+E103*E4+F103*F4)/SUM(B4:F4)</f>
        <v>0.6727095277775775</v>
      </c>
      <c r="K103">
        <f>(LN(H103)+LN(H123))/2-LN(K114*K115^3)</f>
        <v>-3.5269155436035664</v>
      </c>
    </row>
    <row r="104" spans="1:11" ht="12.75">
      <c r="A104" t="s">
        <v>67</v>
      </c>
      <c r="B104">
        <f>B64*10000/B62</f>
        <v>0.3784314190380894</v>
      </c>
      <c r="C104">
        <f>C64*10000/C62</f>
        <v>0.7972343985748616</v>
      </c>
      <c r="D104">
        <f>D64*10000/D62</f>
        <v>0.6745353000635932</v>
      </c>
      <c r="E104">
        <f>E64*10000/E62</f>
        <v>0.9407603810773814</v>
      </c>
      <c r="F104">
        <f>F64*10000/F62</f>
        <v>-0.09682697951845652</v>
      </c>
      <c r="G104">
        <f>AVERAGE(C104:E104)</f>
        <v>0.804176693238612</v>
      </c>
      <c r="H104">
        <f>STDEV(C104:E104)</f>
        <v>0.13324824588563425</v>
      </c>
      <c r="I104">
        <f>(B104*B4+C104*C4+D104*D4+E104*E4+F104*F4)/SUM(B4:F4)</f>
        <v>0.6223956984633812</v>
      </c>
      <c r="K104">
        <f>(LN(H104)+LN(H124))/2-LN(K114*K115^4)</f>
        <v>-4.301407421641754</v>
      </c>
    </row>
    <row r="105" spans="1:11" ht="12.75">
      <c r="A105" t="s">
        <v>68</v>
      </c>
      <c r="B105">
        <f>B65*10000/B62</f>
        <v>-0.3869284434908366</v>
      </c>
      <c r="C105">
        <f>C65*10000/C62</f>
        <v>0.13240582372806434</v>
      </c>
      <c r="D105">
        <f>D65*10000/D62</f>
        <v>0.5437114195428974</v>
      </c>
      <c r="E105">
        <f>E65*10000/E62</f>
        <v>0.03213346420981908</v>
      </c>
      <c r="F105">
        <f>F65*10000/F62</f>
        <v>-0.33035646333562624</v>
      </c>
      <c r="G105">
        <f>AVERAGE(C105:E105)</f>
        <v>0.23608356916026027</v>
      </c>
      <c r="H105">
        <f>STDEV(C105:E105)</f>
        <v>0.2710900353556373</v>
      </c>
      <c r="I105">
        <f>(B105*B4+C105*C4+D105*D4+E105*E4+F105*F4)/SUM(B4:F4)</f>
        <v>0.0703837017427796</v>
      </c>
      <c r="K105">
        <f>(LN(H105)+LN(H125))/2-LN(K114*K115^5)</f>
        <v>-3.630758150492285</v>
      </c>
    </row>
    <row r="106" spans="1:11" ht="12.75">
      <c r="A106" t="s">
        <v>69</v>
      </c>
      <c r="B106">
        <f>B66*10000/B62</f>
        <v>5.255316852801432</v>
      </c>
      <c r="C106">
        <f>C66*10000/C62</f>
        <v>4.825803989810827</v>
      </c>
      <c r="D106">
        <f>D66*10000/D62</f>
        <v>5.717735207228353</v>
      </c>
      <c r="E106">
        <f>E66*10000/E62</f>
        <v>4.907457984664371</v>
      </c>
      <c r="F106">
        <f>F66*10000/F62</f>
        <v>15.027178042847545</v>
      </c>
      <c r="G106">
        <f>AVERAGE(C106:E106)</f>
        <v>5.150332393901184</v>
      </c>
      <c r="H106">
        <f>STDEV(C106:E106)</f>
        <v>0.4930783995954126</v>
      </c>
      <c r="I106">
        <f>(B106*B4+C106*C4+D106*D4+E106*E4+F106*F4)/SUM(B4:F4)</f>
        <v>6.484095289680387</v>
      </c>
      <c r="K106">
        <f>(LN(H106)+LN(H126))/2-LN(K114*K115^6)</f>
        <v>-3.59444892198205</v>
      </c>
    </row>
    <row r="107" spans="1:11" ht="12.75">
      <c r="A107" t="s">
        <v>70</v>
      </c>
      <c r="B107">
        <f>B67*10000/B62</f>
        <v>0.07149547160827018</v>
      </c>
      <c r="C107">
        <f>C67*10000/C62</f>
        <v>-0.01700284616352233</v>
      </c>
      <c r="D107">
        <f>D67*10000/D62</f>
        <v>-0.14261519187007796</v>
      </c>
      <c r="E107">
        <f>E67*10000/E62</f>
        <v>-0.0717069545972799</v>
      </c>
      <c r="F107">
        <f>F67*10000/F62</f>
        <v>-0.1970492918454607</v>
      </c>
      <c r="G107">
        <f>AVERAGE(C107:E107)</f>
        <v>-0.07710833087696006</v>
      </c>
      <c r="H107">
        <f>STDEV(C107:E107)</f>
        <v>0.06298012780045648</v>
      </c>
      <c r="I107">
        <f>(B107*B4+C107*C4+D107*D4+E107*E4+F107*F4)/SUM(B4:F4)</f>
        <v>-0.07163766611933657</v>
      </c>
      <c r="K107">
        <f>(LN(H107)+LN(H127))/2-LN(K114*K115^7)</f>
        <v>-3.458601231413388</v>
      </c>
    </row>
    <row r="108" spans="1:9" ht="12.75">
      <c r="A108" t="s">
        <v>71</v>
      </c>
      <c r="B108">
        <f>B68*10000/B62</f>
        <v>0.22651096132892087</v>
      </c>
      <c r="C108">
        <f>C68*10000/C62</f>
        <v>0.1115906978785816</v>
      </c>
      <c r="D108">
        <f>D68*10000/D62</f>
        <v>0.16780405031583712</v>
      </c>
      <c r="E108">
        <f>E68*10000/E62</f>
        <v>0.10352009317534352</v>
      </c>
      <c r="F108">
        <f>F68*10000/F62</f>
        <v>0.0012625657543061108</v>
      </c>
      <c r="G108">
        <f>AVERAGE(C108:E108)</f>
        <v>0.12763828045658743</v>
      </c>
      <c r="H108">
        <f>STDEV(C108:E108)</f>
        <v>0.03501785924865535</v>
      </c>
      <c r="I108">
        <f>(B108*B4+C108*C4+D108*D4+E108*E4+F108*F4)/SUM(B4:F4)</f>
        <v>0.12504010281836841</v>
      </c>
    </row>
    <row r="109" spans="1:9" ht="12.75">
      <c r="A109" t="s">
        <v>72</v>
      </c>
      <c r="B109">
        <f>B69*10000/B62</f>
        <v>0.02124607357072688</v>
      </c>
      <c r="C109">
        <f>C69*10000/C62</f>
        <v>0.16137977597397388</v>
      </c>
      <c r="D109">
        <f>D69*10000/D62</f>
        <v>0.07258025121695152</v>
      </c>
      <c r="E109">
        <f>E69*10000/E62</f>
        <v>0.23213609805366353</v>
      </c>
      <c r="F109">
        <f>F69*10000/F62</f>
        <v>0.14849812842471916</v>
      </c>
      <c r="G109">
        <f>AVERAGE(C109:E109)</f>
        <v>0.15536537508152964</v>
      </c>
      <c r="H109">
        <f>STDEV(C109:E109)</f>
        <v>0.07994777563207342</v>
      </c>
      <c r="I109">
        <f>(B109*B4+C109*C4+D109*D4+E109*E4+F109*F4)/SUM(B4:F4)</f>
        <v>0.13508892889074234</v>
      </c>
    </row>
    <row r="110" spans="1:11" ht="12.75">
      <c r="A110" t="s">
        <v>73</v>
      </c>
      <c r="B110">
        <f>B70*10000/B62</f>
        <v>-0.32949052029033177</v>
      </c>
      <c r="C110">
        <f>C70*10000/C62</f>
        <v>-0.10924433982365599</v>
      </c>
      <c r="D110">
        <f>D70*10000/D62</f>
        <v>-0.03395110800531914</v>
      </c>
      <c r="E110">
        <f>E70*10000/E62</f>
        <v>-0.06899479021961505</v>
      </c>
      <c r="F110">
        <f>F70*10000/F62</f>
        <v>-0.28338727768867117</v>
      </c>
      <c r="G110">
        <f>AVERAGE(C110:E110)</f>
        <v>-0.07073007934953006</v>
      </c>
      <c r="H110">
        <f>STDEV(C110:E110)</f>
        <v>0.03767659897981441</v>
      </c>
      <c r="I110">
        <f>(B110*B4+C110*C4+D110*D4+E110*E4+F110*F4)/SUM(B4:F4)</f>
        <v>-0.13651534218726474</v>
      </c>
      <c r="K110">
        <f>EXP(AVERAGE(K103:K107))</f>
        <v>0.024663613630902224</v>
      </c>
    </row>
    <row r="111" spans="1:9" ht="12.75">
      <c r="A111" t="s">
        <v>74</v>
      </c>
      <c r="B111">
        <f>B71*10000/B62</f>
        <v>0.0031355771445219964</v>
      </c>
      <c r="C111">
        <f>C71*10000/C62</f>
        <v>-0.041683198747155155</v>
      </c>
      <c r="D111">
        <f>D71*10000/D62</f>
        <v>-0.03861875683213753</v>
      </c>
      <c r="E111">
        <f>E71*10000/E62</f>
        <v>-0.09047193255877273</v>
      </c>
      <c r="F111">
        <f>F71*10000/F62</f>
        <v>-0.01912331725067402</v>
      </c>
      <c r="G111">
        <f>AVERAGE(C111:E111)</f>
        <v>-0.056924629379355135</v>
      </c>
      <c r="H111">
        <f>STDEV(C111:E111)</f>
        <v>0.02909319274368921</v>
      </c>
      <c r="I111">
        <f>(B111*B4+C111*C4+D111*D4+E111*E4+F111*F4)/SUM(B4:F4)</f>
        <v>-0.04320332523494188</v>
      </c>
    </row>
    <row r="112" spans="1:9" ht="12.75">
      <c r="A112" t="s">
        <v>75</v>
      </c>
      <c r="B112">
        <f>B72*10000/B62</f>
        <v>-0.038765365138048895</v>
      </c>
      <c r="C112">
        <f>C72*10000/C62</f>
        <v>-0.0022938817742524506</v>
      </c>
      <c r="D112">
        <f>D72*10000/D62</f>
        <v>-0.015009083714082286</v>
      </c>
      <c r="E112">
        <f>E72*10000/E62</f>
        <v>-0.025541139324060682</v>
      </c>
      <c r="F112">
        <f>F72*10000/F62</f>
        <v>-0.028377927836254514</v>
      </c>
      <c r="G112">
        <f>AVERAGE(C112:E112)</f>
        <v>-0.014281368270798475</v>
      </c>
      <c r="H112">
        <f>STDEV(C112:E112)</f>
        <v>0.011640701148194389</v>
      </c>
      <c r="I112">
        <f>(B112*B4+C112*C4+D112*D4+E112*E4+F112*F4)/SUM(B4:F4)</f>
        <v>-0.01969972463565928</v>
      </c>
    </row>
    <row r="113" spans="1:9" ht="12.75">
      <c r="A113" t="s">
        <v>76</v>
      </c>
      <c r="B113">
        <f>B73*10000/B62</f>
        <v>-0.01455276237901774</v>
      </c>
      <c r="C113">
        <f>C73*10000/C62</f>
        <v>0.0026489292784833045</v>
      </c>
      <c r="D113">
        <f>D73*10000/D62</f>
        <v>0.002694436524124658</v>
      </c>
      <c r="E113">
        <f>E73*10000/E62</f>
        <v>0.02053544750908703</v>
      </c>
      <c r="F113">
        <f>F73*10000/F62</f>
        <v>0.0015188827874888235</v>
      </c>
      <c r="G113">
        <f>AVERAGE(C113:E113)</f>
        <v>0.00862627110389833</v>
      </c>
      <c r="H113">
        <f>STDEV(C113:E113)</f>
        <v>0.010313674404148062</v>
      </c>
      <c r="I113">
        <f>(B113*B4+C113*C4+D113*D4+E113*E4+F113*F4)/SUM(B4:F4)</f>
        <v>0.004329461036322859</v>
      </c>
    </row>
    <row r="114" spans="1:11" ht="12.75">
      <c r="A114" t="s">
        <v>77</v>
      </c>
      <c r="B114">
        <f>B74*10000/B62</f>
        <v>-0.17515109408336374</v>
      </c>
      <c r="C114">
        <f>C74*10000/C62</f>
        <v>-0.15612573280258138</v>
      </c>
      <c r="D114">
        <f>D74*10000/D62</f>
        <v>-0.17300400107104486</v>
      </c>
      <c r="E114">
        <f>E74*10000/E62</f>
        <v>-0.16048554590106867</v>
      </c>
      <c r="F114">
        <f>F74*10000/F62</f>
        <v>-0.12882661552870708</v>
      </c>
      <c r="G114">
        <f>AVERAGE(C114:E114)</f>
        <v>-0.16320509325823163</v>
      </c>
      <c r="H114">
        <f>STDEV(C114:E114)</f>
        <v>0.00876161733394274</v>
      </c>
      <c r="I114">
        <f>(B114*B4+C114*C4+D114*D4+E114*E4+F114*F4)/SUM(B4:F4)</f>
        <v>-0.16033845492008778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-0.0032068635678149772</v>
      </c>
      <c r="C115">
        <f>C75*10000/C62</f>
        <v>-0.0038166135702596914</v>
      </c>
      <c r="D115">
        <f>D75*10000/D62</f>
        <v>-0.005431369785042768</v>
      </c>
      <c r="E115">
        <f>E75*10000/E62</f>
        <v>-0.011015284412199787</v>
      </c>
      <c r="F115">
        <f>F75*10000/F62</f>
        <v>0.0001176051949532611</v>
      </c>
      <c r="G115">
        <f>AVERAGE(C115:E115)</f>
        <v>-0.006754422589167415</v>
      </c>
      <c r="H115">
        <f>STDEV(C115:E115)</f>
        <v>0.003777309494140799</v>
      </c>
      <c r="I115">
        <f>(B115*B4+C115*C4+D115*D4+E115*E4+F115*F4)/SUM(B4:F4)</f>
        <v>-0.005324450782515954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196.97668911440218</v>
      </c>
      <c r="C122">
        <f>C82*10000/C62</f>
        <v>62.4254709823513</v>
      </c>
      <c r="D122">
        <f>D82*10000/D62</f>
        <v>-27.634532399095868</v>
      </c>
      <c r="E122">
        <f>E82*10000/E62</f>
        <v>-78.79979658280088</v>
      </c>
      <c r="F122">
        <f>F82*10000/F62</f>
        <v>-132.20875467655776</v>
      </c>
      <c r="G122">
        <f>AVERAGE(C122:E122)</f>
        <v>-14.669619333181815</v>
      </c>
      <c r="H122">
        <f>STDEV(C122:E122)</f>
        <v>71.49972571847557</v>
      </c>
      <c r="I122">
        <f>(B122*B4+C122*C4+D122*D4+E122*E4+F122*F4)/SUM(B4:F4)</f>
        <v>0.22029898753565053</v>
      </c>
    </row>
    <row r="123" spans="1:9" ht="12.75">
      <c r="A123" t="s">
        <v>81</v>
      </c>
      <c r="B123">
        <f>B83*10000/B62</f>
        <v>0.07488121702793327</v>
      </c>
      <c r="C123">
        <f>C83*10000/C62</f>
        <v>-2.9242756863590897</v>
      </c>
      <c r="D123">
        <f>D83*10000/D62</f>
        <v>0.952274408507905</v>
      </c>
      <c r="E123">
        <f>E83*10000/E62</f>
        <v>-0.5555260069934624</v>
      </c>
      <c r="F123">
        <f>F83*10000/F62</f>
        <v>6.256549834220716</v>
      </c>
      <c r="G123">
        <f>AVERAGE(C123:E123)</f>
        <v>-0.8425090949482158</v>
      </c>
      <c r="H123">
        <f>STDEV(C123:E123)</f>
        <v>1.9541442191103398</v>
      </c>
      <c r="I123">
        <f>(B123*B4+C123*C4+D123*D4+E123*E4+F123*F4)/SUM(B4:F4)</f>
        <v>0.2373900017496349</v>
      </c>
    </row>
    <row r="124" spans="1:9" ht="12.75">
      <c r="A124" t="s">
        <v>82</v>
      </c>
      <c r="B124">
        <f>B84*10000/B62</f>
        <v>-2.7118204810389095</v>
      </c>
      <c r="C124">
        <f>C84*10000/C62</f>
        <v>-0.9354717399261108</v>
      </c>
      <c r="D124">
        <f>D84*10000/D62</f>
        <v>-1.176034116738124</v>
      </c>
      <c r="E124">
        <f>E84*10000/E62</f>
        <v>-2.7530399174540343</v>
      </c>
      <c r="F124">
        <f>F84*10000/F62</f>
        <v>-0.38212747677964487</v>
      </c>
      <c r="G124">
        <f>AVERAGE(C124:E124)</f>
        <v>-1.6215152580394232</v>
      </c>
      <c r="H124">
        <f>STDEV(C124:E124)</f>
        <v>0.9872834473604197</v>
      </c>
      <c r="I124">
        <f>(B124*B4+C124*C4+D124*D4+E124*E4+F124*F4)/SUM(B4:F4)</f>
        <v>-1.6135910430718257</v>
      </c>
    </row>
    <row r="125" spans="1:9" ht="12.75">
      <c r="A125" t="s">
        <v>83</v>
      </c>
      <c r="B125">
        <f>B85*10000/B62</f>
        <v>0.37099112197333955</v>
      </c>
      <c r="C125">
        <f>C85*10000/C62</f>
        <v>-0.6265336742132599</v>
      </c>
      <c r="D125">
        <f>D85*10000/D62</f>
        <v>0.5030629755686529</v>
      </c>
      <c r="E125">
        <f>E85*10000/E62</f>
        <v>-0.17725545646256596</v>
      </c>
      <c r="F125">
        <f>F85*10000/F62</f>
        <v>-1.289477474530936</v>
      </c>
      <c r="G125">
        <f>AVERAGE(C125:E125)</f>
        <v>-0.10024205170239099</v>
      </c>
      <c r="H125">
        <f>STDEV(C125:E125)</f>
        <v>0.5687226443392212</v>
      </c>
      <c r="I125">
        <f>(B125*B4+C125*C4+D125*D4+E125*E4+F125*F4)/SUM(B4:F4)</f>
        <v>-0.19109694562461133</v>
      </c>
    </row>
    <row r="126" spans="1:9" ht="12.75">
      <c r="A126" t="s">
        <v>84</v>
      </c>
      <c r="B126">
        <f>B86*10000/B62</f>
        <v>0.2957136500847343</v>
      </c>
      <c r="C126">
        <f>C86*10000/C62</f>
        <v>0.5637279756000025</v>
      </c>
      <c r="D126">
        <f>D86*10000/D62</f>
        <v>0.4608824884304266</v>
      </c>
      <c r="E126">
        <f>E86*10000/E62</f>
        <v>0.357637567674723</v>
      </c>
      <c r="F126">
        <f>F86*10000/F62</f>
        <v>1.0543446367942626</v>
      </c>
      <c r="G126">
        <f>AVERAGE(C126:E126)</f>
        <v>0.4607493439017174</v>
      </c>
      <c r="H126">
        <f>STDEV(C126:E126)</f>
        <v>0.1030452684760497</v>
      </c>
      <c r="I126">
        <f>(B126*B4+C126*C4+D126*D4+E126*E4+F126*F4)/SUM(B4:F4)</f>
        <v>0.5161686727713354</v>
      </c>
    </row>
    <row r="127" spans="1:9" ht="12.75">
      <c r="A127" t="s">
        <v>85</v>
      </c>
      <c r="B127">
        <f>B87*10000/B62</f>
        <v>-0.09467581514741735</v>
      </c>
      <c r="C127">
        <f>C87*10000/C62</f>
        <v>-0.10912168001072203</v>
      </c>
      <c r="D127">
        <f>D87*10000/D62</f>
        <v>0.21800849438557454</v>
      </c>
      <c r="E127">
        <f>E87*10000/E62</f>
        <v>0.5397419794997794</v>
      </c>
      <c r="F127">
        <f>F87*10000/F62</f>
        <v>0.20854627391982453</v>
      </c>
      <c r="G127">
        <f>AVERAGE(C127:E127)</f>
        <v>0.21620959795821063</v>
      </c>
      <c r="H127">
        <f>STDEV(C127:E127)</f>
        <v>0.32443557015162083</v>
      </c>
      <c r="I127">
        <f>(B127*B4+C127*C4+D127*D4+E127*E4+F127*F4)/SUM(B4:F4)</f>
        <v>0.17025248662665435</v>
      </c>
    </row>
    <row r="128" spans="1:9" ht="12.75">
      <c r="A128" t="s">
        <v>86</v>
      </c>
      <c r="B128">
        <f>B88*10000/B62</f>
        <v>-0.4595442018289612</v>
      </c>
      <c r="C128">
        <f>C88*10000/C62</f>
        <v>0.07797716431604747</v>
      </c>
      <c r="D128">
        <f>D88*10000/D62</f>
        <v>0.112331396433377</v>
      </c>
      <c r="E128">
        <f>E88*10000/E62</f>
        <v>-0.05663052806577726</v>
      </c>
      <c r="F128">
        <f>F88*10000/F62</f>
        <v>0.07791437585120191</v>
      </c>
      <c r="G128">
        <f>AVERAGE(C128:E128)</f>
        <v>0.04455934422788241</v>
      </c>
      <c r="H128">
        <f>STDEV(C128:E128)</f>
        <v>0.08930059354337014</v>
      </c>
      <c r="I128">
        <f>(B128*B4+C128*C4+D128*D4+E128*E4+F128*F4)/SUM(B4:F4)</f>
        <v>-0.023824509339365706</v>
      </c>
    </row>
    <row r="129" spans="1:9" ht="12.75">
      <c r="A129" t="s">
        <v>87</v>
      </c>
      <c r="B129">
        <f>B89*10000/B62</f>
        <v>0.02495524758919725</v>
      </c>
      <c r="C129">
        <f>C89*10000/C62</f>
        <v>-0.02645899923922516</v>
      </c>
      <c r="D129">
        <f>D89*10000/D62</f>
        <v>-0.05589948215288147</v>
      </c>
      <c r="E129">
        <f>E89*10000/E62</f>
        <v>0.05244930907217311</v>
      </c>
      <c r="F129">
        <f>F89*10000/F62</f>
        <v>0.0008476080774446303</v>
      </c>
      <c r="G129">
        <f>AVERAGE(C129:E129)</f>
        <v>-0.00996972410664451</v>
      </c>
      <c r="H129">
        <f>STDEV(C129:E129)</f>
        <v>0.05602488095285053</v>
      </c>
      <c r="I129">
        <f>(B129*B4+C129*C4+D129*D4+E129*E4+F129*F4)/SUM(B4:F4)</f>
        <v>-0.003472146381961424</v>
      </c>
    </row>
    <row r="130" spans="1:9" ht="12.75">
      <c r="A130" t="s">
        <v>88</v>
      </c>
      <c r="B130">
        <f>B90*10000/B62</f>
        <v>-0.04227018607019214</v>
      </c>
      <c r="C130">
        <f>C90*10000/C62</f>
        <v>-0.06014656624676619</v>
      </c>
      <c r="D130">
        <f>D90*10000/D62</f>
        <v>-0.002009761621255386</v>
      </c>
      <c r="E130">
        <f>E90*10000/E62</f>
        <v>0.0098369702633169</v>
      </c>
      <c r="F130">
        <f>F90*10000/F62</f>
        <v>0.3824251758478878</v>
      </c>
      <c r="G130">
        <f>AVERAGE(C130:E130)</f>
        <v>-0.01743978586823489</v>
      </c>
      <c r="H130">
        <f>STDEV(C130:E130)</f>
        <v>0.03745648250718846</v>
      </c>
      <c r="I130">
        <f>(B130*B4+C130*C4+D130*D4+E130*E4+F130*F4)/SUM(B4:F4)</f>
        <v>0.0323560687340564</v>
      </c>
    </row>
    <row r="131" spans="1:9" ht="12.75">
      <c r="A131" t="s">
        <v>89</v>
      </c>
      <c r="B131">
        <f>B91*10000/B62</f>
        <v>-0.01636062638580186</v>
      </c>
      <c r="C131">
        <f>C91*10000/C62</f>
        <v>0.025984420979996068</v>
      </c>
      <c r="D131">
        <f>D91*10000/D62</f>
        <v>-0.004626539399673101</v>
      </c>
      <c r="E131">
        <f>E91*10000/E62</f>
        <v>0.0815181698853177</v>
      </c>
      <c r="F131">
        <f>F91*10000/F62</f>
        <v>0.0591426501045075</v>
      </c>
      <c r="G131">
        <f>AVERAGE(C131:E131)</f>
        <v>0.03429201715521355</v>
      </c>
      <c r="H131">
        <f>STDEV(C131:E131)</f>
        <v>0.043669094908261624</v>
      </c>
      <c r="I131">
        <f>(B131*B4+C131*C4+D131*D4+E131*E4+F131*F4)/SUM(B4:F4)</f>
        <v>0.03029929519979837</v>
      </c>
    </row>
    <row r="132" spans="1:9" ht="12.75">
      <c r="A132" t="s">
        <v>90</v>
      </c>
      <c r="B132">
        <f>B92*10000/B62</f>
        <v>-0.055563891821125665</v>
      </c>
      <c r="C132">
        <f>C92*10000/C62</f>
        <v>0.011523831841331033</v>
      </c>
      <c r="D132">
        <f>D92*10000/D62</f>
        <v>0.016069208414598742</v>
      </c>
      <c r="E132">
        <f>E92*10000/E62</f>
        <v>0.017380425622338134</v>
      </c>
      <c r="F132">
        <f>F92*10000/F62</f>
        <v>0.017399440007410095</v>
      </c>
      <c r="G132">
        <f>AVERAGE(C132:E132)</f>
        <v>0.01499115529275597</v>
      </c>
      <c r="H132">
        <f>STDEV(C132:E132)</f>
        <v>0.003073527546495881</v>
      </c>
      <c r="I132">
        <f>(B132*B4+C132*C4+D132*D4+E132*E4+F132*F4)/SUM(B4:F4)</f>
        <v>0.005119381846183217</v>
      </c>
    </row>
    <row r="133" spans="1:9" ht="12.75">
      <c r="A133" t="s">
        <v>91</v>
      </c>
      <c r="B133">
        <f>B93*10000/B62</f>
        <v>0.0642412462060743</v>
      </c>
      <c r="C133">
        <f>C93*10000/C62</f>
        <v>0.06845118062207001</v>
      </c>
      <c r="D133">
        <f>D93*10000/D62</f>
        <v>0.07537621125208163</v>
      </c>
      <c r="E133">
        <f>E93*10000/E62</f>
        <v>0.08978607759310574</v>
      </c>
      <c r="F133">
        <f>F93*10000/F62</f>
        <v>0.049267445205500984</v>
      </c>
      <c r="G133">
        <f>AVERAGE(C133:E133)</f>
        <v>0.07787115648908578</v>
      </c>
      <c r="H133">
        <f>STDEV(C133:E133)</f>
        <v>0.010884071893961145</v>
      </c>
      <c r="I133">
        <f>(B133*B4+C133*C4+D133*D4+E133*E4+F133*F4)/SUM(B4:F4)</f>
        <v>0.07208287839194798</v>
      </c>
    </row>
    <row r="134" spans="1:9" ht="12.75">
      <c r="A134" t="s">
        <v>92</v>
      </c>
      <c r="B134">
        <f>B94*10000/B62</f>
        <v>-0.027332344417383785</v>
      </c>
      <c r="C134">
        <f>C94*10000/C62</f>
        <v>-0.0085008460626673</v>
      </c>
      <c r="D134">
        <f>D94*10000/D62</f>
        <v>0.010150833995488913</v>
      </c>
      <c r="E134">
        <f>E94*10000/E62</f>
        <v>0.016206305057274197</v>
      </c>
      <c r="F134">
        <f>F94*10000/F62</f>
        <v>0.0008451738717678771</v>
      </c>
      <c r="G134">
        <f>AVERAGE(C134:E134)</f>
        <v>0.00595209766336527</v>
      </c>
      <c r="H134">
        <f>STDEV(C134:E134)</f>
        <v>0.01287761116069001</v>
      </c>
      <c r="I134">
        <f>(B134*B4+C134*C4+D134*D4+E134*E4+F134*F4)/SUM(B4:F4)</f>
        <v>0.00045999426989877176</v>
      </c>
    </row>
    <row r="135" spans="1:9" ht="12.75">
      <c r="A135" t="s">
        <v>93</v>
      </c>
      <c r="B135">
        <f>B95*10000/B62</f>
        <v>-0.003342949761654391</v>
      </c>
      <c r="C135">
        <f>C95*10000/C62</f>
        <v>0.0002629983065602744</v>
      </c>
      <c r="D135">
        <f>D95*10000/D62</f>
        <v>0.0017930486085235401</v>
      </c>
      <c r="E135">
        <f>E95*10000/E62</f>
        <v>0.003677460796001443</v>
      </c>
      <c r="F135">
        <f>F95*10000/F62</f>
        <v>0.009205967194954912</v>
      </c>
      <c r="G135">
        <f>AVERAGE(C135:E135)</f>
        <v>0.0019111692370284191</v>
      </c>
      <c r="H135">
        <f>STDEV(C135:E135)</f>
        <v>0.0017102932161208461</v>
      </c>
      <c r="I135">
        <f>(B135*B4+C135*C4+D135*D4+E135*E4+F135*F4)/SUM(B4:F4)</f>
        <v>0.0021260173077381635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2004-03-16T13:59:34Z</cp:lastPrinted>
  <dcterms:created xsi:type="dcterms:W3CDTF">2004-03-16T13:59:34Z</dcterms:created>
  <dcterms:modified xsi:type="dcterms:W3CDTF">2004-03-17T07:56:20Z</dcterms:modified>
  <cp:category/>
  <cp:version/>
  <cp:contentType/>
  <cp:contentStatus/>
</cp:coreProperties>
</file>