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<sst xmlns="http://schemas.openxmlformats.org/spreadsheetml/2006/main" count="202" uniqueCount="97">
  <si>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19/03/2004       09:29:16</t>
  </si>
  <si>
    <t>SIEGMUND</t>
  </si>
  <si>
    <t>HCMQAP209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</si>
  <si>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</si>
  <si>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</si>
  <si>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</si>
  <si>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</si>
  <si>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</si>
  <si>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</si>
  <si>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</si>
  <si>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</si>
  <si>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</si>
  <si>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</si>
  <si>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</si>
  <si>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</si>
  <si>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</si>
  <si>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</si>
  <si>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</si>
  <si>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</si>
  <si>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</si>
  <si>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</si>
  <si>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</si>
  <si>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</si>
  <si>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</si>
  <si>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</si>
  <si>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</si>
  <si>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</si>
  <si>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</si>
  <si>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</si>
  <si>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</si>
  <si>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</si>
  <si>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a3!</t>
  </si>
  <si>
    <t>a4</t>
  </si>
  <si>
    <t>a5</t>
  </si>
  <si>
    <t>a6!</t>
  </si>
  <si>
    <t>a7!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</si>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</sst>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218986"/>
        <c:crosses val="autoZero"/>
        <c:auto val="1"/>
        <c:lblOffset val="100"/>
        <c:noMultiLvlLbl val="0"/>
      </c:catAx>
      <c:valAx>
        <c:axId val="442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23697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-0.003754</v>
      </c>
      <c r="D4" s="13">
        <v>-0.003753</v>
      </c>
      <c r="E4" s="13">
        <v>-0.003755</v>
      </c>
      <c r="F4" s="24">
        <v>-0.002082</v>
      </c>
      <c r="G4" s="34">
        <v>-0.011698</v>
      </c>
    </row>
    <row r="5" spans="1:7" ht="12.75" thickBot="1">
      <c r="A5" s="44" t="s">
        <v>13</v>
      </c>
      <c r="B5" s="45">
        <v>7.908988</v>
      </c>
      <c r="C5" s="46">
        <v>3.668626</v>
      </c>
      <c r="D5" s="46">
        <v>-0.695543</v>
      </c>
      <c r="E5" s="46">
        <v>-3.796057</v>
      </c>
      <c r="F5" s="47">
        <v>-6.968516</v>
      </c>
      <c r="G5" s="48">
        <v>2.564881</v>
      </c>
    </row>
    <row r="6" spans="1:7" ht="12.75" thickTop="1">
      <c r="A6" s="6" t="s">
        <v>14</v>
      </c>
      <c r="B6" s="39">
        <v>-28.11848</v>
      </c>
      <c r="C6" s="40">
        <v>-27.8557</v>
      </c>
      <c r="D6" s="40">
        <v>112.6784</v>
      </c>
      <c r="E6" s="40">
        <v>-49.32482</v>
      </c>
      <c r="F6" s="41">
        <v>-33.48943</v>
      </c>
      <c r="G6" s="42">
        <v>-0.004583173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5.75197</v>
      </c>
      <c r="C8" s="14">
        <v>1.080984</v>
      </c>
      <c r="D8" s="14">
        <v>2.088207</v>
      </c>
      <c r="E8" s="14">
        <v>3.036245</v>
      </c>
      <c r="F8" s="25">
        <v>2.941466</v>
      </c>
      <c r="G8" s="49">
        <v>2.717526</v>
      </c>
    </row>
    <row r="9" spans="1:7" ht="12">
      <c r="A9" s="20" t="s">
        <v>17</v>
      </c>
      <c r="B9" s="29">
        <v>-1.005653</v>
      </c>
      <c r="C9" s="14">
        <v>-0.518919</v>
      </c>
      <c r="D9" s="14">
        <v>-0.3386696</v>
      </c>
      <c r="E9" s="14">
        <v>-0.2680625</v>
      </c>
      <c r="F9" s="25">
        <v>-1.423008</v>
      </c>
      <c r="G9" s="35">
        <v>-0.6062346</v>
      </c>
    </row>
    <row r="10" spans="1:7" ht="12">
      <c r="A10" s="20" t="s">
        <v>18</v>
      </c>
      <c r="B10" s="29">
        <v>0.1495803</v>
      </c>
      <c r="C10" s="14">
        <v>0.2459197</v>
      </c>
      <c r="D10" s="14">
        <v>0.006319206</v>
      </c>
      <c r="E10" s="14">
        <v>-0.1440816</v>
      </c>
      <c r="F10" s="25">
        <v>-1.092089</v>
      </c>
      <c r="G10" s="35">
        <v>-0.09817062</v>
      </c>
    </row>
    <row r="11" spans="1:7" ht="12">
      <c r="A11" s="21" t="s">
        <v>19</v>
      </c>
      <c r="B11" s="31">
        <v>2.063885</v>
      </c>
      <c r="C11" s="16">
        <v>1.785859</v>
      </c>
      <c r="D11" s="16">
        <v>1.948266</v>
      </c>
      <c r="E11" s="16">
        <v>1.417164</v>
      </c>
      <c r="F11" s="27">
        <v>12.5364</v>
      </c>
      <c r="G11" s="37">
        <v>3.211442</v>
      </c>
    </row>
    <row r="12" spans="1:7" ht="12">
      <c r="A12" s="20" t="s">
        <v>20</v>
      </c>
      <c r="B12" s="29">
        <v>0.1590909</v>
      </c>
      <c r="C12" s="14">
        <v>0.05588105</v>
      </c>
      <c r="D12" s="14">
        <v>0.003530317</v>
      </c>
      <c r="E12" s="14">
        <v>0.4049006</v>
      </c>
      <c r="F12" s="25">
        <v>-0.1456617</v>
      </c>
      <c r="G12" s="35">
        <v>0.1153006</v>
      </c>
    </row>
    <row r="13" spans="1:7" ht="12">
      <c r="A13" s="20" t="s">
        <v>21</v>
      </c>
      <c r="B13" s="29">
        <v>-0.1294271</v>
      </c>
      <c r="C13" s="14">
        <v>-0.1881958</v>
      </c>
      <c r="D13" s="14">
        <v>-0.223573</v>
      </c>
      <c r="E13" s="14">
        <v>-0.1023696</v>
      </c>
      <c r="F13" s="25">
        <v>-0.284231</v>
      </c>
      <c r="G13" s="35">
        <v>-0.1803747</v>
      </c>
    </row>
    <row r="14" spans="1:7" ht="12">
      <c r="A14" s="20" t="s">
        <v>22</v>
      </c>
      <c r="B14" s="29">
        <v>0.03227416</v>
      </c>
      <c r="C14" s="14">
        <v>0.1487549</v>
      </c>
      <c r="D14" s="14">
        <v>0.001426597</v>
      </c>
      <c r="E14" s="14">
        <v>-0.04054061</v>
      </c>
      <c r="F14" s="25">
        <v>0.06677897</v>
      </c>
      <c r="G14" s="35">
        <v>0.03997242</v>
      </c>
    </row>
    <row r="15" spans="1:7" ht="12">
      <c r="A15" s="21" t="s">
        <v>23</v>
      </c>
      <c r="B15" s="31">
        <v>-0.5071457</v>
      </c>
      <c r="C15" s="16">
        <v>-0.2111077</v>
      </c>
      <c r="D15" s="16">
        <v>-0.1924537</v>
      </c>
      <c r="E15" s="16">
        <v>-0.2473696</v>
      </c>
      <c r="F15" s="27">
        <v>-0.4144063</v>
      </c>
      <c r="G15" s="37">
        <v>-0.2852832</v>
      </c>
    </row>
    <row r="16" spans="1:7" ht="12">
      <c r="A16" s="20" t="s">
        <v>24</v>
      </c>
      <c r="B16" s="29">
        <v>-0.02227101</v>
      </c>
      <c r="C16" s="14">
        <v>-0.04031123</v>
      </c>
      <c r="D16" s="14">
        <v>-0.02557383</v>
      </c>
      <c r="E16" s="14">
        <v>0.02458358</v>
      </c>
      <c r="F16" s="25">
        <v>-0.0366611</v>
      </c>
      <c r="G16" s="35">
        <v>-0.01804886</v>
      </c>
    </row>
    <row r="17" spans="1:7" ht="12">
      <c r="A17" s="20" t="s">
        <v>25</v>
      </c>
      <c r="B17" s="29">
        <v>-0.007376157</v>
      </c>
      <c r="C17" s="14">
        <v>-0.008682924</v>
      </c>
      <c r="D17" s="14">
        <v>-0.005017576</v>
      </c>
      <c r="E17" s="14">
        <v>-0.009022051</v>
      </c>
      <c r="F17" s="25">
        <v>-0.02410824</v>
      </c>
      <c r="G17" s="35">
        <v>-0.009749296</v>
      </c>
    </row>
    <row r="18" spans="1:7" ht="12">
      <c r="A18" s="20" t="s">
        <v>26</v>
      </c>
      <c r="B18" s="29">
        <v>0.01589847</v>
      </c>
      <c r="C18" s="14">
        <v>0.02167857</v>
      </c>
      <c r="D18" s="14">
        <v>-0.009152349</v>
      </c>
      <c r="E18" s="14">
        <v>0.01316888</v>
      </c>
      <c r="F18" s="25">
        <v>-0.005985439</v>
      </c>
      <c r="G18" s="35">
        <v>0.00769959</v>
      </c>
    </row>
    <row r="19" spans="1:7" ht="12">
      <c r="A19" s="21" t="s">
        <v>27</v>
      </c>
      <c r="B19" s="31">
        <v>-0.2112587</v>
      </c>
      <c r="C19" s="16">
        <v>-0.1869514</v>
      </c>
      <c r="D19" s="16">
        <v>-0.198525</v>
      </c>
      <c r="E19" s="16">
        <v>-0.1903935</v>
      </c>
      <c r="F19" s="27">
        <v>-0.1589857</v>
      </c>
      <c r="G19" s="37">
        <v>-0.1903466</v>
      </c>
    </row>
    <row r="20" spans="1:7" ht="12.75" thickBot="1">
      <c r="A20" s="44" t="s">
        <v>28</v>
      </c>
      <c r="B20" s="45">
        <v>-0.003664327</v>
      </c>
      <c r="C20" s="46">
        <v>-0.002493291</v>
      </c>
      <c r="D20" s="46">
        <v>-0.0007715235</v>
      </c>
      <c r="E20" s="46">
        <v>0.0004508259</v>
      </c>
      <c r="F20" s="47">
        <v>0.002965858</v>
      </c>
      <c r="G20" s="48">
        <v>-0.0008111844</v>
      </c>
    </row>
    <row r="21" spans="1:7" ht="12.75" thickTop="1">
      <c r="A21" s="6" t="s">
        <v>29</v>
      </c>
      <c r="B21" s="39">
        <v>-190.1477</v>
      </c>
      <c r="C21" s="40">
        <v>121.14</v>
      </c>
      <c r="D21" s="40">
        <v>32.49057</v>
      </c>
      <c r="E21" s="40">
        <v>48.17858</v>
      </c>
      <c r="F21" s="41">
        <v>-157.7938</v>
      </c>
      <c r="G21" s="43">
        <v>0.01244526</v>
      </c>
    </row>
    <row r="22" spans="1:7" ht="12">
      <c r="A22" s="20" t="s">
        <v>30</v>
      </c>
      <c r="B22" s="29">
        <v>158.193</v>
      </c>
      <c r="C22" s="14">
        <v>73.37385</v>
      </c>
      <c r="D22" s="14">
        <v>-13.91086</v>
      </c>
      <c r="E22" s="14">
        <v>-75.9226</v>
      </c>
      <c r="F22" s="25">
        <v>-139.3793</v>
      </c>
      <c r="G22" s="36">
        <v>0</v>
      </c>
    </row>
    <row r="23" spans="1:7" ht="12">
      <c r="A23" s="20" t="s">
        <v>31</v>
      </c>
      <c r="B23" s="50">
        <v>-3.271852</v>
      </c>
      <c r="C23" s="51">
        <v>-5.732951</v>
      </c>
      <c r="D23" s="51">
        <v>-1.105867</v>
      </c>
      <c r="E23" s="51">
        <v>0.5895404</v>
      </c>
      <c r="F23" s="52">
        <v>3.148667</v>
      </c>
      <c r="G23" s="35">
        <v>-1.556851</v>
      </c>
    </row>
    <row r="24" spans="1:7" ht="12">
      <c r="A24" s="20" t="s">
        <v>32</v>
      </c>
      <c r="B24" s="29">
        <v>-3.261148</v>
      </c>
      <c r="C24" s="14">
        <v>0.2170024</v>
      </c>
      <c r="D24" s="14">
        <v>0.4420841</v>
      </c>
      <c r="E24" s="14">
        <v>0.9360364</v>
      </c>
      <c r="F24" s="25">
        <v>0.3758178</v>
      </c>
      <c r="G24" s="35">
        <v>-0.03745199</v>
      </c>
    </row>
    <row r="25" spans="1:7" ht="12">
      <c r="A25" s="20" t="s">
        <v>33</v>
      </c>
      <c r="B25" s="29">
        <v>-0.4605515</v>
      </c>
      <c r="C25" s="14">
        <v>-0.7593303</v>
      </c>
      <c r="D25" s="14">
        <v>-0.112396</v>
      </c>
      <c r="E25" s="14">
        <v>0.4177466</v>
      </c>
      <c r="F25" s="25">
        <v>-4.113407</v>
      </c>
      <c r="G25" s="35">
        <v>-0.7248866</v>
      </c>
    </row>
    <row r="26" spans="1:7" ht="12">
      <c r="A26" s="21" t="s">
        <v>34</v>
      </c>
      <c r="B26" s="53">
        <v>1.038888</v>
      </c>
      <c r="C26" s="54">
        <v>1.086833</v>
      </c>
      <c r="D26" s="54">
        <v>0.4852607</v>
      </c>
      <c r="E26" s="54">
        <v>0.158139</v>
      </c>
      <c r="F26" s="55">
        <v>1.683852</v>
      </c>
      <c r="G26" s="37">
        <v>0.7910511</v>
      </c>
    </row>
    <row r="27" spans="1:7" ht="12">
      <c r="A27" s="20" t="s">
        <v>35</v>
      </c>
      <c r="B27" s="50">
        <v>-0.08956106</v>
      </c>
      <c r="C27" s="51">
        <v>-0.5657253</v>
      </c>
      <c r="D27" s="51">
        <v>0.06497772</v>
      </c>
      <c r="E27" s="51">
        <v>0.02117948</v>
      </c>
      <c r="F27" s="52">
        <v>0.1961666</v>
      </c>
      <c r="G27" s="35">
        <v>-0.1022056</v>
      </c>
    </row>
    <row r="28" spans="1:7" ht="12">
      <c r="A28" s="20" t="s">
        <v>36</v>
      </c>
      <c r="B28" s="29">
        <v>-0.5455957</v>
      </c>
      <c r="C28" s="14">
        <v>-0.2070961</v>
      </c>
      <c r="D28" s="14">
        <v>0.1227352</v>
      </c>
      <c r="E28" s="14">
        <v>0.2466687</v>
      </c>
      <c r="F28" s="25">
        <v>0.07259353</v>
      </c>
      <c r="G28" s="35">
        <v>-0.03012215</v>
      </c>
    </row>
    <row r="29" spans="1:7" ht="12">
      <c r="A29" s="20" t="s">
        <v>37</v>
      </c>
      <c r="B29" s="29">
        <v>0.05170363</v>
      </c>
      <c r="C29" s="14">
        <v>-0.02603597</v>
      </c>
      <c r="D29" s="14">
        <v>0.02855507</v>
      </c>
      <c r="E29" s="14">
        <v>0.1391019</v>
      </c>
      <c r="F29" s="25">
        <v>-0.0574433</v>
      </c>
      <c r="G29" s="35">
        <v>0.03388557</v>
      </c>
    </row>
    <row r="30" spans="1:7" ht="12">
      <c r="A30" s="21" t="s">
        <v>38</v>
      </c>
      <c r="B30" s="31">
        <v>0.01276683</v>
      </c>
      <c r="C30" s="16">
        <v>0.03977277</v>
      </c>
      <c r="D30" s="16">
        <v>-0.0002151441</v>
      </c>
      <c r="E30" s="16">
        <v>-0.1262481</v>
      </c>
      <c r="F30" s="27">
        <v>0.3522889</v>
      </c>
      <c r="G30" s="37">
        <v>0.02804796</v>
      </c>
    </row>
    <row r="31" spans="1:7" ht="12">
      <c r="A31" s="20" t="s">
        <v>39</v>
      </c>
      <c r="B31" s="29">
        <v>-0.02797524</v>
      </c>
      <c r="C31" s="14">
        <v>0.0008416255</v>
      </c>
      <c r="D31" s="14">
        <v>0.02554624</v>
      </c>
      <c r="E31" s="14">
        <v>0.0452876</v>
      </c>
      <c r="F31" s="25">
        <v>-0.001438798</v>
      </c>
      <c r="G31" s="35">
        <v>0.01301438</v>
      </c>
    </row>
    <row r="32" spans="1:7" ht="12">
      <c r="A32" s="20" t="s">
        <v>40</v>
      </c>
      <c r="B32" s="29">
        <v>-0.03229523</v>
      </c>
      <c r="C32" s="14">
        <v>-0.01513586</v>
      </c>
      <c r="D32" s="14">
        <v>0.03601528</v>
      </c>
      <c r="E32" s="14">
        <v>0.05881291</v>
      </c>
      <c r="F32" s="25">
        <v>0.03314549</v>
      </c>
      <c r="G32" s="35">
        <v>0.01893326</v>
      </c>
    </row>
    <row r="33" spans="1:7" ht="12">
      <c r="A33" s="20" t="s">
        <v>41</v>
      </c>
      <c r="B33" s="29">
        <v>0.1276728</v>
      </c>
      <c r="C33" s="14">
        <v>0.02983154</v>
      </c>
      <c r="D33" s="14">
        <v>0.07684964</v>
      </c>
      <c r="E33" s="14">
        <v>0.07412459</v>
      </c>
      <c r="F33" s="25">
        <v>0.07834234</v>
      </c>
      <c r="G33" s="49">
        <v>0.07242369</v>
      </c>
    </row>
    <row r="34" spans="1:7" ht="12">
      <c r="A34" s="21" t="s">
        <v>42</v>
      </c>
      <c r="B34" s="31">
        <v>-0.0154656</v>
      </c>
      <c r="C34" s="16">
        <v>-0.009143966</v>
      </c>
      <c r="D34" s="16">
        <v>0.003304308</v>
      </c>
      <c r="E34" s="16">
        <v>0.003613791</v>
      </c>
      <c r="F34" s="27">
        <v>-0.007685226</v>
      </c>
      <c r="G34" s="37">
        <v>-0.003756967</v>
      </c>
    </row>
    <row r="35" spans="1:7" ht="12.75" thickBot="1">
      <c r="A35" s="22" t="s">
        <v>43</v>
      </c>
      <c r="B35" s="32">
        <v>-0.007795295</v>
      </c>
      <c r="C35" s="17">
        <v>0.0006192383</v>
      </c>
      <c r="D35" s="17">
        <v>-0.001365915</v>
      </c>
      <c r="E35" s="17">
        <v>0.005307639</v>
      </c>
      <c r="F35" s="28">
        <v>-0.002069465</v>
      </c>
      <c r="G35" s="38">
        <v>-0.0003052469</v>
      </c>
    </row>
    <row r="36" spans="1:7" ht="12">
      <c r="A36" s="4" t="s">
        <v>44</v>
      </c>
      <c r="B36" s="3">
        <v>22.32361</v>
      </c>
      <c r="C36" s="3">
        <v>22.32666</v>
      </c>
      <c r="D36" s="3">
        <v>22.33887</v>
      </c>
      <c r="E36" s="3">
        <v>22.34192</v>
      </c>
      <c r="F36" s="3">
        <v>22.35107</v>
      </c>
      <c r="G36" s="3"/>
    </row>
    <row r="37" spans="1:6" ht="12">
      <c r="A37" s="4" t="s">
        <v>45</v>
      </c>
      <c r="B37" s="2">
        <v>-0.1485189</v>
      </c>
      <c r="C37" s="2">
        <v>-0.1063029</v>
      </c>
      <c r="D37" s="2">
        <v>-0.08595785</v>
      </c>
      <c r="E37" s="2">
        <v>-0.07781983</v>
      </c>
      <c r="F37" s="2">
        <v>-0.07019043</v>
      </c>
    </row>
    <row r="38" spans="1:7" ht="12">
      <c r="A38" s="4" t="s">
        <v>52</v>
      </c>
      <c r="B38" s="2">
        <v>5.290179E-05</v>
      </c>
      <c r="C38" s="2">
        <v>4.584117E-05</v>
      </c>
      <c r="D38" s="2">
        <v>-0.0001914761</v>
      </c>
      <c r="E38" s="2">
        <v>8.446916E-05</v>
      </c>
      <c r="F38" s="2">
        <v>5.318286E-05</v>
      </c>
      <c r="G38" s="2">
        <v>0.0001423351</v>
      </c>
    </row>
    <row r="39" spans="1:7" ht="12.75" thickBot="1">
      <c r="A39" s="4" t="s">
        <v>53</v>
      </c>
      <c r="B39" s="2">
        <v>0.0003224142</v>
      </c>
      <c r="C39" s="2">
        <v>-0.0002062744</v>
      </c>
      <c r="D39" s="2">
        <v>-5.550032E-05</v>
      </c>
      <c r="E39" s="2">
        <v>-8.126228E-05</v>
      </c>
      <c r="F39" s="2">
        <v>0.0002689907</v>
      </c>
      <c r="G39" s="2">
        <v>0.0007433355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3.116311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12.518</v>
      </c>
      <c r="C43" s="1">
        <v>12.518</v>
      </c>
      <c r="D43" s="1">
        <v>12.518</v>
      </c>
      <c r="E43" s="1">
        <v>12.518</v>
      </c>
      <c r="F43" s="1">
        <v>12.518</v>
      </c>
      <c r="G43" s="1">
        <v>12.518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0.003754</v>
      </c>
      <c r="D4">
        <v>0.003753</v>
      </c>
      <c r="E4">
        <v>0.003755</v>
      </c>
      <c r="F4">
        <v>0.002082</v>
      </c>
      <c r="G4">
        <v>0.011698</v>
      </c>
    </row>
    <row r="5" spans="1:7" ht="12.75">
      <c r="A5" t="s">
        <v>13</v>
      </c>
      <c r="B5">
        <v>7.908988</v>
      </c>
      <c r="C5">
        <v>3.668626</v>
      </c>
      <c r="D5">
        <v>-0.695543</v>
      </c>
      <c r="E5">
        <v>-3.796057</v>
      </c>
      <c r="F5">
        <v>-6.968516</v>
      </c>
      <c r="G5">
        <v>2.564881</v>
      </c>
    </row>
    <row r="6" spans="1:7" ht="12.75">
      <c r="A6" t="s">
        <v>14</v>
      </c>
      <c r="B6" s="56">
        <v>-28.11848</v>
      </c>
      <c r="C6" s="56">
        <v>-27.8557</v>
      </c>
      <c r="D6" s="56">
        <v>112.6784</v>
      </c>
      <c r="E6" s="56">
        <v>-49.32482</v>
      </c>
      <c r="F6" s="56">
        <v>-33.48943</v>
      </c>
      <c r="G6" s="56">
        <v>-0.004583173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5.75197</v>
      </c>
      <c r="C8" s="56">
        <v>1.080984</v>
      </c>
      <c r="D8" s="56">
        <v>2.088207</v>
      </c>
      <c r="E8" s="56">
        <v>3.036245</v>
      </c>
      <c r="F8" s="56">
        <v>2.941466</v>
      </c>
      <c r="G8" s="56">
        <v>2.717526</v>
      </c>
    </row>
    <row r="9" spans="1:7" ht="12.75">
      <c r="A9" t="s">
        <v>17</v>
      </c>
      <c r="B9" s="56">
        <v>-1.005653</v>
      </c>
      <c r="C9" s="56">
        <v>-0.518919</v>
      </c>
      <c r="D9" s="56">
        <v>-0.3386696</v>
      </c>
      <c r="E9" s="56">
        <v>-0.2680625</v>
      </c>
      <c r="F9" s="56">
        <v>-1.423008</v>
      </c>
      <c r="G9" s="56">
        <v>-0.6062346</v>
      </c>
    </row>
    <row r="10" spans="1:7" ht="12.75">
      <c r="A10" t="s">
        <v>18</v>
      </c>
      <c r="B10" s="56">
        <v>0.1495803</v>
      </c>
      <c r="C10" s="56">
        <v>0.2459197</v>
      </c>
      <c r="D10" s="56">
        <v>0.006319206</v>
      </c>
      <c r="E10" s="56">
        <v>-0.1440816</v>
      </c>
      <c r="F10" s="56">
        <v>-1.092089</v>
      </c>
      <c r="G10" s="56">
        <v>-0.09817062</v>
      </c>
    </row>
    <row r="11" spans="1:7" ht="12.75">
      <c r="A11" t="s">
        <v>19</v>
      </c>
      <c r="B11" s="56">
        <v>2.063885</v>
      </c>
      <c r="C11" s="56">
        <v>1.785859</v>
      </c>
      <c r="D11" s="56">
        <v>1.948266</v>
      </c>
      <c r="E11" s="56">
        <v>1.417164</v>
      </c>
      <c r="F11" s="56">
        <v>12.5364</v>
      </c>
      <c r="G11" s="56">
        <v>3.211442</v>
      </c>
    </row>
    <row r="12" spans="1:7" ht="12.75">
      <c r="A12" t="s">
        <v>20</v>
      </c>
      <c r="B12" s="56">
        <v>0.1590909</v>
      </c>
      <c r="C12" s="56">
        <v>0.05588105</v>
      </c>
      <c r="D12" s="56">
        <v>0.003530317</v>
      </c>
      <c r="E12" s="56">
        <v>0.4049006</v>
      </c>
      <c r="F12" s="56">
        <v>-0.1456617</v>
      </c>
      <c r="G12" s="56">
        <v>0.1153006</v>
      </c>
    </row>
    <row r="13" spans="1:7" ht="12.75">
      <c r="A13" t="s">
        <v>21</v>
      </c>
      <c r="B13" s="56">
        <v>-0.1294271</v>
      </c>
      <c r="C13" s="56">
        <v>-0.1881958</v>
      </c>
      <c r="D13" s="56">
        <v>-0.223573</v>
      </c>
      <c r="E13" s="56">
        <v>-0.1023696</v>
      </c>
      <c r="F13" s="56">
        <v>-0.284231</v>
      </c>
      <c r="G13" s="56">
        <v>-0.1803747</v>
      </c>
    </row>
    <row r="14" spans="1:7" ht="12.75">
      <c r="A14" t="s">
        <v>22</v>
      </c>
      <c r="B14" s="56">
        <v>0.03227416</v>
      </c>
      <c r="C14" s="56">
        <v>0.1487549</v>
      </c>
      <c r="D14" s="56">
        <v>0.001426597</v>
      </c>
      <c r="E14" s="56">
        <v>-0.04054061</v>
      </c>
      <c r="F14" s="56">
        <v>0.06677897</v>
      </c>
      <c r="G14" s="56">
        <v>0.03997242</v>
      </c>
    </row>
    <row r="15" spans="1:7" ht="12.75">
      <c r="A15" t="s">
        <v>23</v>
      </c>
      <c r="B15" s="56">
        <v>-0.5071457</v>
      </c>
      <c r="C15" s="56">
        <v>-0.2111077</v>
      </c>
      <c r="D15" s="56">
        <v>-0.1924537</v>
      </c>
      <c r="E15" s="56">
        <v>-0.2473696</v>
      </c>
      <c r="F15" s="56">
        <v>-0.4144063</v>
      </c>
      <c r="G15" s="56">
        <v>-0.2852832</v>
      </c>
    </row>
    <row r="16" spans="1:7" ht="12.75">
      <c r="A16" t="s">
        <v>24</v>
      </c>
      <c r="B16" s="56">
        <v>-0.02227101</v>
      </c>
      <c r="C16" s="56">
        <v>-0.04031123</v>
      </c>
      <c r="D16" s="56">
        <v>-0.02557383</v>
      </c>
      <c r="E16" s="56">
        <v>0.02458358</v>
      </c>
      <c r="F16" s="56">
        <v>-0.0366611</v>
      </c>
      <c r="G16" s="56">
        <v>-0.01804886</v>
      </c>
    </row>
    <row r="17" spans="1:7" ht="12.75">
      <c r="A17" t="s">
        <v>25</v>
      </c>
      <c r="B17" s="56">
        <v>-0.007376157</v>
      </c>
      <c r="C17" s="56">
        <v>-0.008682924</v>
      </c>
      <c r="D17" s="56">
        <v>-0.005017576</v>
      </c>
      <c r="E17" s="56">
        <v>-0.009022051</v>
      </c>
      <c r="F17" s="56">
        <v>-0.02410824</v>
      </c>
      <c r="G17" s="56">
        <v>-0.009749296</v>
      </c>
    </row>
    <row r="18" spans="1:7" ht="12.75">
      <c r="A18" t="s">
        <v>26</v>
      </c>
      <c r="B18" s="56">
        <v>0.01589847</v>
      </c>
      <c r="C18" s="56">
        <v>0.02167857</v>
      </c>
      <c r="D18" s="56">
        <v>-0.009152349</v>
      </c>
      <c r="E18" s="56">
        <v>0.01316888</v>
      </c>
      <c r="F18" s="56">
        <v>-0.005985439</v>
      </c>
      <c r="G18" s="56">
        <v>0.00769959</v>
      </c>
    </row>
    <row r="19" spans="1:7" ht="12.75">
      <c r="A19" t="s">
        <v>27</v>
      </c>
      <c r="B19" s="56">
        <v>-0.2112587</v>
      </c>
      <c r="C19" s="56">
        <v>-0.1869514</v>
      </c>
      <c r="D19" s="56">
        <v>-0.198525</v>
      </c>
      <c r="E19" s="56">
        <v>-0.1903935</v>
      </c>
      <c r="F19" s="56">
        <v>-0.1589857</v>
      </c>
      <c r="G19" s="56">
        <v>-0.1903466</v>
      </c>
    </row>
    <row r="20" spans="1:7" ht="12.75">
      <c r="A20" t="s">
        <v>28</v>
      </c>
      <c r="B20" s="56">
        <v>-0.003664327</v>
      </c>
      <c r="C20" s="56">
        <v>-0.002493291</v>
      </c>
      <c r="D20" s="56">
        <v>-0.0007715235</v>
      </c>
      <c r="E20" s="56">
        <v>0.0004508259</v>
      </c>
      <c r="F20" s="56">
        <v>0.002965858</v>
      </c>
      <c r="G20" s="56">
        <v>-0.0008111844</v>
      </c>
    </row>
    <row r="21" spans="1:7" ht="12.75">
      <c r="A21" t="s">
        <v>29</v>
      </c>
      <c r="B21" s="56">
        <v>-190.1477</v>
      </c>
      <c r="C21" s="56">
        <v>121.14</v>
      </c>
      <c r="D21" s="56">
        <v>32.49057</v>
      </c>
      <c r="E21" s="56">
        <v>48.17858</v>
      </c>
      <c r="F21" s="56">
        <v>-157.7938</v>
      </c>
      <c r="G21" s="56">
        <v>0.01244526</v>
      </c>
    </row>
    <row r="22" spans="1:7" ht="12.75">
      <c r="A22" t="s">
        <v>30</v>
      </c>
      <c r="B22" s="56">
        <v>158.193</v>
      </c>
      <c r="C22" s="56">
        <v>73.37385</v>
      </c>
      <c r="D22" s="56">
        <v>-13.91086</v>
      </c>
      <c r="E22" s="56">
        <v>-75.9226</v>
      </c>
      <c r="F22" s="56">
        <v>-139.3793</v>
      </c>
      <c r="G22" s="56">
        <v>0</v>
      </c>
    </row>
    <row r="23" spans="1:7" ht="12.75">
      <c r="A23" t="s">
        <v>31</v>
      </c>
      <c r="B23" s="56">
        <v>-3.271852</v>
      </c>
      <c r="C23" s="56">
        <v>-5.732951</v>
      </c>
      <c r="D23" s="56">
        <v>-1.105867</v>
      </c>
      <c r="E23" s="56">
        <v>0.5895404</v>
      </c>
      <c r="F23" s="56">
        <v>3.148667</v>
      </c>
      <c r="G23" s="56">
        <v>-1.556851</v>
      </c>
    </row>
    <row r="24" spans="1:7" ht="12.75">
      <c r="A24" t="s">
        <v>32</v>
      </c>
      <c r="B24" s="56">
        <v>-3.261148</v>
      </c>
      <c r="C24" s="56">
        <v>0.2170024</v>
      </c>
      <c r="D24" s="56">
        <v>0.4420841</v>
      </c>
      <c r="E24" s="56">
        <v>0.9360364</v>
      </c>
      <c r="F24" s="56">
        <v>0.3758178</v>
      </c>
      <c r="G24" s="56">
        <v>-0.03745199</v>
      </c>
    </row>
    <row r="25" spans="1:7" ht="12.75">
      <c r="A25" t="s">
        <v>33</v>
      </c>
      <c r="B25" s="56">
        <v>-0.4605515</v>
      </c>
      <c r="C25" s="56">
        <v>-0.7593303</v>
      </c>
      <c r="D25" s="56">
        <v>-0.112396</v>
      </c>
      <c r="E25" s="56">
        <v>0.4177466</v>
      </c>
      <c r="F25" s="56">
        <v>-4.113407</v>
      </c>
      <c r="G25" s="56">
        <v>-0.7248866</v>
      </c>
    </row>
    <row r="26" spans="1:7" ht="12.75">
      <c r="A26" t="s">
        <v>34</v>
      </c>
      <c r="B26" s="56">
        <v>1.038888</v>
      </c>
      <c r="C26" s="56">
        <v>1.086833</v>
      </c>
      <c r="D26" s="56">
        <v>0.4852607</v>
      </c>
      <c r="E26" s="56">
        <v>0.158139</v>
      </c>
      <c r="F26" s="56">
        <v>1.683852</v>
      </c>
      <c r="G26" s="56">
        <v>0.7910511</v>
      </c>
    </row>
    <row r="27" spans="1:7" ht="12.75">
      <c r="A27" t="s">
        <v>35</v>
      </c>
      <c r="B27" s="56">
        <v>-0.08956106</v>
      </c>
      <c r="C27" s="56">
        <v>-0.5657253</v>
      </c>
      <c r="D27" s="56">
        <v>0.06497772</v>
      </c>
      <c r="E27" s="56">
        <v>0.02117948</v>
      </c>
      <c r="F27" s="56">
        <v>0.1961666</v>
      </c>
      <c r="G27" s="56">
        <v>-0.1022056</v>
      </c>
    </row>
    <row r="28" spans="1:7" ht="12.75">
      <c r="A28" t="s">
        <v>36</v>
      </c>
      <c r="B28" s="56">
        <v>-0.5455957</v>
      </c>
      <c r="C28" s="56">
        <v>-0.2070961</v>
      </c>
      <c r="D28" s="56">
        <v>0.1227352</v>
      </c>
      <c r="E28" s="56">
        <v>0.2466687</v>
      </c>
      <c r="F28" s="56">
        <v>0.07259353</v>
      </c>
      <c r="G28" s="56">
        <v>-0.03012215</v>
      </c>
    </row>
    <row r="29" spans="1:7" ht="12.75">
      <c r="A29" t="s">
        <v>37</v>
      </c>
      <c r="B29" s="56">
        <v>0.05170363</v>
      </c>
      <c r="C29" s="56">
        <v>-0.02603597</v>
      </c>
      <c r="D29" s="56">
        <v>0.02855507</v>
      </c>
      <c r="E29" s="56">
        <v>0.1391019</v>
      </c>
      <c r="F29" s="56">
        <v>-0.0574433</v>
      </c>
      <c r="G29" s="56">
        <v>0.03388557</v>
      </c>
    </row>
    <row r="30" spans="1:7" ht="12.75">
      <c r="A30" t="s">
        <v>38</v>
      </c>
      <c r="B30" s="56">
        <v>0.01276683</v>
      </c>
      <c r="C30" s="56">
        <v>0.03977277</v>
      </c>
      <c r="D30" s="56">
        <v>-0.0002151441</v>
      </c>
      <c r="E30" s="56">
        <v>-0.1262481</v>
      </c>
      <c r="F30" s="56">
        <v>0.3522889</v>
      </c>
      <c r="G30" s="56">
        <v>0.02804796</v>
      </c>
    </row>
    <row r="31" spans="1:7" ht="12.75">
      <c r="A31" t="s">
        <v>39</v>
      </c>
      <c r="B31" s="56">
        <v>-0.02797524</v>
      </c>
      <c r="C31" s="56">
        <v>0.0008416255</v>
      </c>
      <c r="D31" s="56">
        <v>0.02554624</v>
      </c>
      <c r="E31" s="56">
        <v>0.0452876</v>
      </c>
      <c r="F31" s="56">
        <v>-0.001438798</v>
      </c>
      <c r="G31" s="56">
        <v>0.01301438</v>
      </c>
    </row>
    <row r="32" spans="1:7" ht="12.75">
      <c r="A32" t="s">
        <v>40</v>
      </c>
      <c r="B32" s="56">
        <v>-0.03229523</v>
      </c>
      <c r="C32" s="56">
        <v>-0.01513586</v>
      </c>
      <c r="D32" s="56">
        <v>0.03601528</v>
      </c>
      <c r="E32" s="56">
        <v>0.05881291</v>
      </c>
      <c r="F32" s="56">
        <v>0.03314549</v>
      </c>
      <c r="G32" s="56">
        <v>0.01893326</v>
      </c>
    </row>
    <row r="33" spans="1:7" ht="12.75">
      <c r="A33" t="s">
        <v>41</v>
      </c>
      <c r="B33" s="56">
        <v>0.1276728</v>
      </c>
      <c r="C33" s="56">
        <v>0.02983154</v>
      </c>
      <c r="D33" s="56">
        <v>0.07684964</v>
      </c>
      <c r="E33" s="56">
        <v>0.07412459</v>
      </c>
      <c r="F33" s="56">
        <v>0.07834234</v>
      </c>
      <c r="G33" s="56">
        <v>0.07242369</v>
      </c>
    </row>
    <row r="34" spans="1:7" ht="12.75">
      <c r="A34" t="s">
        <v>42</v>
      </c>
      <c r="B34" s="56">
        <v>-0.0154656</v>
      </c>
      <c r="C34" s="56">
        <v>-0.009143966</v>
      </c>
      <c r="D34" s="56">
        <v>0.003304308</v>
      </c>
      <c r="E34" s="56">
        <v>0.003613791</v>
      </c>
      <c r="F34" s="56">
        <v>-0.007685226</v>
      </c>
      <c r="G34" s="56">
        <v>-0.003756967</v>
      </c>
    </row>
    <row r="35" spans="1:7" ht="12.75">
      <c r="A35" t="s">
        <v>43</v>
      </c>
      <c r="B35" s="56">
        <v>-0.007795295</v>
      </c>
      <c r="C35" s="56">
        <v>0.0006192383</v>
      </c>
      <c r="D35" s="56">
        <v>-0.001365915</v>
      </c>
      <c r="E35" s="56">
        <v>0.005307639</v>
      </c>
      <c r="F35" s="56">
        <v>-0.002069465</v>
      </c>
      <c r="G35" s="56">
        <v>-0.0003052469</v>
      </c>
    </row>
    <row r="36" spans="1:6" ht="12.75">
      <c r="A36" t="s">
        <v>44</v>
      </c>
      <c r="B36" s="56">
        <v>22.32361</v>
      </c>
      <c r="C36" s="56">
        <v>22.32666</v>
      </c>
      <c r="D36" s="56">
        <v>22.33887</v>
      </c>
      <c r="E36" s="56">
        <v>22.34192</v>
      </c>
      <c r="F36" s="56">
        <v>22.35107</v>
      </c>
    </row>
    <row r="37" spans="1:6" ht="12.75">
      <c r="A37" t="s">
        <v>45</v>
      </c>
      <c r="B37" s="56">
        <v>-0.1485189</v>
      </c>
      <c r="C37" s="56">
        <v>-0.1063029</v>
      </c>
      <c r="D37" s="56">
        <v>-0.08595785</v>
      </c>
      <c r="E37" s="56">
        <v>-0.07781983</v>
      </c>
      <c r="F37" s="56">
        <v>-0.07019043</v>
      </c>
    </row>
    <row r="38" spans="1:7" ht="12.75">
      <c r="A38" t="s">
        <v>54</v>
      </c>
      <c r="B38" s="56">
        <v>5.290179E-05</v>
      </c>
      <c r="C38" s="56">
        <v>4.584117E-05</v>
      </c>
      <c r="D38" s="56">
        <v>-0.0001914761</v>
      </c>
      <c r="E38" s="56">
        <v>8.446916E-05</v>
      </c>
      <c r="F38" s="56">
        <v>5.318286E-05</v>
      </c>
      <c r="G38" s="56">
        <v>0.0001423351</v>
      </c>
    </row>
    <row r="39" spans="1:7" ht="12.75">
      <c r="A39" t="s">
        <v>55</v>
      </c>
      <c r="B39" s="56">
        <v>0.0003224142</v>
      </c>
      <c r="C39" s="56">
        <v>-0.0002062744</v>
      </c>
      <c r="D39" s="56">
        <v>-5.550032E-05</v>
      </c>
      <c r="E39" s="56">
        <v>-8.126228E-05</v>
      </c>
      <c r="F39" s="56">
        <v>0.0002689907</v>
      </c>
      <c r="G39" s="56">
        <v>0.0007433355</v>
      </c>
    </row>
    <row r="40" spans="2:5" ht="12.75">
      <c r="B40" t="s">
        <v>46</v>
      </c>
      <c r="C40">
        <v>-0.003754</v>
      </c>
      <c r="D40" t="s">
        <v>47</v>
      </c>
      <c r="E40">
        <v>3.116311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12.518</v>
      </c>
      <c r="C44">
        <v>12.518</v>
      </c>
      <c r="D44">
        <v>12.518</v>
      </c>
      <c r="E44">
        <v>12.518</v>
      </c>
      <c r="F44">
        <v>12.518</v>
      </c>
      <c r="J44">
        <v>12.518</v>
      </c>
    </row>
    <row r="50" spans="1:7" ht="12.75">
      <c r="A50" t="s">
        <v>57</v>
      </c>
      <c r="B50">
        <f>-0.017/(B7*B7+B22*B22)*(B21*B22+B6*B7)</f>
        <v>5.2901783283413154E-05</v>
      </c>
      <c r="C50">
        <f>-0.017/(C7*C7+C22*C22)*(C21*C22+C6*C7)</f>
        <v>4.584117564647409E-05</v>
      </c>
      <c r="D50">
        <f>-0.017/(D7*D7+D22*D22)*(D21*D22+D6*D7)</f>
        <v>-0.00019147607426976918</v>
      </c>
      <c r="E50">
        <f>-0.017/(E7*E7+E22*E22)*(E21*E22+E6*E7)</f>
        <v>8.446915831382735E-05</v>
      </c>
      <c r="F50">
        <f>-0.017/(F7*F7+F22*F22)*(F21*F22+F6*F7)</f>
        <v>5.318285718875489E-05</v>
      </c>
      <c r="G50">
        <f>(B50*B$4+C50*C$4+D50*D$4+E50*E$4+F50*F$4)/SUM(B$4:F$4)</f>
        <v>4.697999135958362E-08</v>
      </c>
    </row>
    <row r="51" spans="1:7" ht="12.75">
      <c r="A51" t="s">
        <v>58</v>
      </c>
      <c r="B51">
        <f>-0.017/(B7*B7+B22*B22)*(B21*B7-B6*B22)</f>
        <v>0.0003224142208197047</v>
      </c>
      <c r="C51">
        <f>-0.017/(C7*C7+C22*C22)*(C21*C7-C6*C22)</f>
        <v>-0.00020627435435457083</v>
      </c>
      <c r="D51">
        <f>-0.017/(D7*D7+D22*D22)*(D21*D7-D6*D22)</f>
        <v>-5.550032868625163E-05</v>
      </c>
      <c r="E51">
        <f>-0.017/(E7*E7+E22*E22)*(E21*E7-E6*E22)</f>
        <v>-8.126227418810025E-05</v>
      </c>
      <c r="F51">
        <f>-0.017/(F7*F7+F22*F22)*(F21*F7-F6*F22)</f>
        <v>0.0002689907189406969</v>
      </c>
      <c r="G51">
        <f>(B51*B$4+C51*C$4+D51*D$4+E51*E$4+F51*F$4)/SUM(B$4:F$4)</f>
        <v>-2.4444896095697152E-08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10000.159903656895</v>
      </c>
      <c r="C62">
        <f>C7+(2/0.017)*(C8*C50-C23*C51)</f>
        <v>9999.86670503663</v>
      </c>
      <c r="D62">
        <f>D7+(2/0.017)*(D8*D50-D23*D51)</f>
        <v>9999.945739098752</v>
      </c>
      <c r="E62">
        <f>E7+(2/0.017)*(E8*E50-E23*E51)</f>
        <v>10000.035808994497</v>
      </c>
      <c r="F62">
        <f>F7+(2/0.017)*(F8*F50-F23*F51)</f>
        <v>9999.918761572491</v>
      </c>
    </row>
    <row r="63" spans="1:6" ht="12.75">
      <c r="A63" t="s">
        <v>66</v>
      </c>
      <c r="B63">
        <f>B8+(3/0.017)*(B9*B50-B24*B51)</f>
        <v>5.928129939000016</v>
      </c>
      <c r="C63">
        <f>C8+(3/0.017)*(C9*C50-C24*C51)</f>
        <v>1.0846853246343704</v>
      </c>
      <c r="D63">
        <f>D8+(3/0.017)*(D9*D50-D24*D51)</f>
        <v>2.103980459706967</v>
      </c>
      <c r="E63">
        <f>E8+(3/0.017)*(E9*E50-E24*E51)</f>
        <v>3.0456723116770017</v>
      </c>
      <c r="F63">
        <f>F8+(3/0.017)*(F9*F50-F24*F51)</f>
        <v>2.9102710944490884</v>
      </c>
    </row>
    <row r="64" spans="1:6" ht="12.75">
      <c r="A64" t="s">
        <v>67</v>
      </c>
      <c r="B64">
        <f>B9+(4/0.017)*(B10*B50-B25*B51)</f>
        <v>-0.968852666439079</v>
      </c>
      <c r="C64">
        <f>C9+(4/0.017)*(C10*C50-C25*C51)</f>
        <v>-0.5531206751086434</v>
      </c>
      <c r="D64">
        <f>D9+(4/0.017)*(D10*D50-D25*D51)</f>
        <v>-0.3404220686353887</v>
      </c>
      <c r="E64">
        <f>E9+(4/0.017)*(E10*E50-E25*E51)</f>
        <v>-0.2629385971129795</v>
      </c>
      <c r="F64">
        <f>F9+(4/0.017)*(F10*F50-F25*F51)</f>
        <v>-1.176328495787933</v>
      </c>
    </row>
    <row r="65" spans="1:6" ht="12.75">
      <c r="A65" t="s">
        <v>68</v>
      </c>
      <c r="B65">
        <f>B10+(5/0.017)*(B11*B50-B26*B51)</f>
        <v>0.08317763292733699</v>
      </c>
      <c r="C65">
        <f>C10+(5/0.017)*(C11*C50-C26*C51)</f>
        <v>0.33593489160737583</v>
      </c>
      <c r="D65">
        <f>D10+(5/0.017)*(D11*D50-D26*D51)</f>
        <v>-0.09547908722492518</v>
      </c>
      <c r="E65">
        <f>E10+(5/0.017)*(E11*E50-E26*E51)</f>
        <v>-0.10509413380867977</v>
      </c>
      <c r="F65">
        <f>F10+(5/0.017)*(F11*F50-F26*F51)</f>
        <v>-1.0292122321201835</v>
      </c>
    </row>
    <row r="66" spans="1:6" ht="12.75">
      <c r="A66" t="s">
        <v>69</v>
      </c>
      <c r="B66">
        <f>B11+(6/0.017)*(B12*B50-B27*B51)</f>
        <v>2.0770468653022998</v>
      </c>
      <c r="C66">
        <f>C11+(6/0.017)*(C12*C50-C27*C51)</f>
        <v>1.7455767760101695</v>
      </c>
      <c r="D66">
        <f>D11+(6/0.017)*(D12*D50-D27*D51)</f>
        <v>1.9493002283213632</v>
      </c>
      <c r="E66">
        <f>E11+(6/0.017)*(E12*E50-E27*E51)</f>
        <v>1.4298426019742418</v>
      </c>
      <c r="F66">
        <f>F11+(6/0.017)*(F12*F50-F27*F51)</f>
        <v>12.515042223474662</v>
      </c>
    </row>
    <row r="67" spans="1:6" ht="12.75">
      <c r="A67" t="s">
        <v>70</v>
      </c>
      <c r="B67">
        <f>B12+(7/0.017)*(B13*B50-B28*B51)</f>
        <v>0.22870420686589205</v>
      </c>
      <c r="C67">
        <f>C12+(7/0.017)*(C13*C50-C28*C51)</f>
        <v>0.03473869015976186</v>
      </c>
      <c r="D67">
        <f>D12+(7/0.017)*(D13*D50-D28*D51)</f>
        <v>0.023962379944624447</v>
      </c>
      <c r="E67">
        <f>E12+(7/0.017)*(E13*E50-E28*E51)</f>
        <v>0.40959380582874666</v>
      </c>
      <c r="F67">
        <f>F12+(7/0.017)*(F13*F50-F28*F51)</f>
        <v>-0.15992654809101883</v>
      </c>
    </row>
    <row r="68" spans="1:6" ht="12.75">
      <c r="A68" t="s">
        <v>71</v>
      </c>
      <c r="B68">
        <f>B13+(8/0.017)*(B14*B50-B29*B51)</f>
        <v>-0.13646833527624758</v>
      </c>
      <c r="C68">
        <f>C13+(8/0.017)*(C14*C50-C29*C51)</f>
        <v>-0.18751413101297473</v>
      </c>
      <c r="D68">
        <f>D13+(8/0.017)*(D14*D50-D29*D51)</f>
        <v>-0.22295574984586639</v>
      </c>
      <c r="E68">
        <f>E13+(8/0.017)*(E14*E50-E29*E51)</f>
        <v>-0.09866169151357339</v>
      </c>
      <c r="F68">
        <f>F13+(8/0.017)*(F14*F50-F29*F51)</f>
        <v>-0.2752883124752714</v>
      </c>
    </row>
    <row r="69" spans="1:6" ht="12.75">
      <c r="A69" t="s">
        <v>72</v>
      </c>
      <c r="B69">
        <f>B14+(9/0.017)*(B15*B50-B30*B51)</f>
        <v>0.015891449696957508</v>
      </c>
      <c r="C69">
        <f>C14+(9/0.017)*(C15*C50-C30*C51)</f>
        <v>0.1479749056276222</v>
      </c>
      <c r="D69">
        <f>D14+(9/0.017)*(D15*D50-D30*D51)</f>
        <v>0.02092924673399075</v>
      </c>
      <c r="E69">
        <f>E14+(9/0.017)*(E15*E50-E30*E51)</f>
        <v>-0.05703406803536433</v>
      </c>
      <c r="F69">
        <f>F14+(9/0.017)*(F15*F50-F30*F51)</f>
        <v>0.0049427464699042245</v>
      </c>
    </row>
    <row r="70" spans="1:6" ht="12.75">
      <c r="A70" t="s">
        <v>73</v>
      </c>
      <c r="B70">
        <f>B15+(10/0.017)*(B16*B50-B31*B51)</f>
        <v>-0.5025330887868698</v>
      </c>
      <c r="C70">
        <f>C15+(10/0.017)*(C16*C50-C31*C51)</f>
        <v>-0.21209258730490269</v>
      </c>
      <c r="D70">
        <f>D15+(10/0.017)*(D16*D50-D31*D51)</f>
        <v>-0.1887392286534469</v>
      </c>
      <c r="E70">
        <f>E15+(10/0.017)*(E16*E50-E31*E51)</f>
        <v>-0.24398328960031668</v>
      </c>
      <c r="F70">
        <f>F15+(10/0.017)*(F16*F50-F31*F51)</f>
        <v>-0.41532554631603075</v>
      </c>
    </row>
    <row r="71" spans="1:6" ht="12.75">
      <c r="A71" t="s">
        <v>74</v>
      </c>
      <c r="B71">
        <f>B16+(11/0.017)*(B17*B50-B32*B51)</f>
        <v>-0.015786037933340477</v>
      </c>
      <c r="C71">
        <f>C16+(11/0.017)*(C17*C50-C32*C51)</f>
        <v>-0.042588990419200695</v>
      </c>
      <c r="D71">
        <f>D16+(11/0.017)*(D17*D50-D32*D51)</f>
        <v>-0.02365879106128626</v>
      </c>
      <c r="E71">
        <f>E16+(11/0.017)*(E17*E50-E32*E51)</f>
        <v>0.027182935494343648</v>
      </c>
      <c r="F71">
        <f>F16+(11/0.017)*(F17*F50-F32*F51)</f>
        <v>-0.043259789233357236</v>
      </c>
    </row>
    <row r="72" spans="1:6" ht="12.75">
      <c r="A72" t="s">
        <v>75</v>
      </c>
      <c r="B72">
        <f>B17+(12/0.017)*(B18*B50-B33*B51)</f>
        <v>-0.035839076235806226</v>
      </c>
      <c r="C72">
        <f>C17+(12/0.017)*(C18*C50-C33*C51)</f>
        <v>-0.003637804384915103</v>
      </c>
      <c r="D72">
        <f>D17+(12/0.017)*(D18*D50-D33*D51)</f>
        <v>-0.0007698328449739118</v>
      </c>
      <c r="E72">
        <f>E17+(12/0.017)*(E18*E50-E33*E51)</f>
        <v>-0.003984947259155546</v>
      </c>
      <c r="F72">
        <f>F17+(12/0.017)*(F18*F50-F33*F51)</f>
        <v>-0.03920825301716154</v>
      </c>
    </row>
    <row r="73" spans="1:6" ht="12.75">
      <c r="A73" t="s">
        <v>76</v>
      </c>
      <c r="B73">
        <f>B18+(13/0.017)*(B19*B50-B34*B51)</f>
        <v>0.011165221548344543</v>
      </c>
      <c r="C73">
        <f>C18+(13/0.017)*(C19*C50-C34*C51)</f>
        <v>0.013682623563566062</v>
      </c>
      <c r="D73">
        <f>D18+(13/0.017)*(D19*D50-D34*D51)</f>
        <v>0.020056492865783822</v>
      </c>
      <c r="E73">
        <f>E18+(13/0.017)*(E19*E50-E34*E51)</f>
        <v>0.0010951576683410884</v>
      </c>
      <c r="F73">
        <f>F18+(13/0.017)*(F19*F50-F34*F51)</f>
        <v>-0.010870425532088376</v>
      </c>
    </row>
    <row r="74" spans="1:6" ht="12.75">
      <c r="A74" t="s">
        <v>77</v>
      </c>
      <c r="B74">
        <f>B19+(14/0.017)*(B20*B50-B35*B51)</f>
        <v>-0.20934855273946373</v>
      </c>
      <c r="C74">
        <f>C19+(14/0.017)*(C20*C50-C35*C51)</f>
        <v>-0.18694033374953087</v>
      </c>
      <c r="D74">
        <f>D19+(14/0.017)*(D20*D50-D35*D51)</f>
        <v>-0.1984657721274464</v>
      </c>
      <c r="E74">
        <f>E19+(14/0.017)*(E20*E50-E35*E51)</f>
        <v>-0.19000694212938826</v>
      </c>
      <c r="F74">
        <f>F19+(14/0.017)*(F20*F50-F35*F51)</f>
        <v>-0.15839737085124694</v>
      </c>
    </row>
    <row r="75" spans="1:6" ht="12.75">
      <c r="A75" t="s">
        <v>78</v>
      </c>
      <c r="B75" s="56">
        <f>B20</f>
        <v>-0.003664327</v>
      </c>
      <c r="C75" s="56">
        <f>C20</f>
        <v>-0.002493291</v>
      </c>
      <c r="D75" s="56">
        <f>D20</f>
        <v>-0.0007715235</v>
      </c>
      <c r="E75" s="56">
        <f>E20</f>
        <v>0.0004508259</v>
      </c>
      <c r="F75" s="56">
        <f>F20</f>
        <v>0.002965858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158.39081530826928</v>
      </c>
      <c r="C82">
        <f>C22+(2/0.017)*(C8*C51+C23*C50)</f>
        <v>73.31669888347868</v>
      </c>
      <c r="D82">
        <f>D22+(2/0.017)*(D8*D51+D23*D50)</f>
        <v>-13.89958342388711</v>
      </c>
      <c r="E82">
        <f>E22+(2/0.017)*(E8*E51+E23*E50)</f>
        <v>-75.94576872850733</v>
      </c>
      <c r="F82">
        <f>F22+(2/0.017)*(F8*F51+F23*F50)</f>
        <v>-139.2665138633558</v>
      </c>
    </row>
    <row r="83" spans="1:6" ht="12.75">
      <c r="A83" t="s">
        <v>81</v>
      </c>
      <c r="B83">
        <f>B23+(3/0.017)*(B9*B51+B24*B50)</f>
        <v>-3.359515065851965</v>
      </c>
      <c r="C83">
        <f>C23+(3/0.017)*(C9*C51+C24*C50)</f>
        <v>-5.712306177619748</v>
      </c>
      <c r="D83">
        <f>D23+(3/0.017)*(D9*D51+D24*D50)</f>
        <v>-1.1174879859733604</v>
      </c>
      <c r="E83">
        <f>E23+(3/0.017)*(E9*E51+E24*E50)</f>
        <v>0.6073373838647622</v>
      </c>
      <c r="F83">
        <f>F23+(3/0.017)*(F9*F51+F24*F50)</f>
        <v>3.084645432836711</v>
      </c>
    </row>
    <row r="84" spans="1:6" ht="12.75">
      <c r="A84" t="s">
        <v>82</v>
      </c>
      <c r="B84">
        <f>B24+(4/0.017)*(B10*B51+B25*B50)</f>
        <v>-3.2555332187692643</v>
      </c>
      <c r="C84">
        <f>C24+(4/0.017)*(C10*C51+C25*C50)</f>
        <v>0.19687639505963306</v>
      </c>
      <c r="D84">
        <f>D24+(4/0.017)*(D10*D51+D25*D50)</f>
        <v>0.44706537690202086</v>
      </c>
      <c r="E84">
        <f>E24+(4/0.017)*(E10*E51+E25*E50)</f>
        <v>0.947094071100029</v>
      </c>
      <c r="F84">
        <f>F24+(4/0.017)*(F10*F51+F25*F50)</f>
        <v>0.2552237900476585</v>
      </c>
    </row>
    <row r="85" spans="1:6" ht="12.75">
      <c r="A85" t="s">
        <v>83</v>
      </c>
      <c r="B85">
        <f>B25+(5/0.017)*(B11*B51+B26*B50)</f>
        <v>-0.24867358765640746</v>
      </c>
      <c r="C85">
        <f>C25+(5/0.017)*(C11*C51+C26*C50)</f>
        <v>-0.8530230087476222</v>
      </c>
      <c r="D85">
        <f>D25+(5/0.017)*(D11*D51+D26*D50)</f>
        <v>-0.17152694623577908</v>
      </c>
      <c r="E85">
        <f>E25+(5/0.017)*(E11*E51+E26*E50)</f>
        <v>0.3878042172614957</v>
      </c>
      <c r="F85">
        <f>F25+(5/0.017)*(F11*F51+F26*F50)</f>
        <v>-3.0952519090084842</v>
      </c>
    </row>
    <row r="86" spans="1:6" ht="12.75">
      <c r="A86" t="s">
        <v>84</v>
      </c>
      <c r="B86">
        <f>B26+(6/0.017)*(B12*B51+B27*B50)</f>
        <v>1.0553192572151482</v>
      </c>
      <c r="C86">
        <f>C26+(6/0.017)*(C12*C51+C27*C50)</f>
        <v>1.0736117034043435</v>
      </c>
      <c r="D86">
        <f>D26+(6/0.017)*(D12*D51+D27*D50)</f>
        <v>0.4808003661784234</v>
      </c>
      <c r="E86">
        <f>E26+(6/0.017)*(E12*E51+E27*E50)</f>
        <v>0.14715754209635232</v>
      </c>
      <c r="F86">
        <f>F26+(6/0.017)*(F12*F51+F27*F50)</f>
        <v>1.6737053134827808</v>
      </c>
    </row>
    <row r="87" spans="1:6" ht="12.75">
      <c r="A87" t="s">
        <v>85</v>
      </c>
      <c r="B87">
        <f>B27+(7/0.017)*(B13*B51+B28*B50)</f>
        <v>-0.1186284047981478</v>
      </c>
      <c r="C87">
        <f>C27+(7/0.017)*(C13*C51+C28*C50)</f>
        <v>-0.5536497077005826</v>
      </c>
      <c r="D87">
        <f>D27+(7/0.017)*(D13*D51+D28*D50)</f>
        <v>0.06041022852956439</v>
      </c>
      <c r="E87">
        <f>E27+(7/0.017)*(E13*E51+E28*E50)</f>
        <v>0.03318434987209676</v>
      </c>
      <c r="F87">
        <f>F27+(7/0.017)*(F13*F51+F28*F50)</f>
        <v>0.16627463600735826</v>
      </c>
    </row>
    <row r="88" spans="1:6" ht="12.75">
      <c r="A88" t="s">
        <v>86</v>
      </c>
      <c r="B88">
        <f>B28+(8/0.017)*(B14*B51+B29*B50)</f>
        <v>-0.539411764763183</v>
      </c>
      <c r="C88">
        <f>C28+(8/0.017)*(C14*C51+C29*C50)</f>
        <v>-0.22209743667222356</v>
      </c>
      <c r="D88">
        <f>D28+(8/0.017)*(D14*D51+D29*D50)</f>
        <v>0.12012494620870529</v>
      </c>
      <c r="E88">
        <f>E28+(8/0.017)*(E14*E51+E29*E50)</f>
        <v>0.2537483435663186</v>
      </c>
      <c r="F88">
        <f>F28+(8/0.017)*(F14*F51+F29*F50)</f>
        <v>0.07960902380238515</v>
      </c>
    </row>
    <row r="89" spans="1:6" ht="12.75">
      <c r="A89" t="s">
        <v>87</v>
      </c>
      <c r="B89">
        <f>B29+(9/0.017)*(B15*B51+B30*B50)</f>
        <v>-0.034503451100187515</v>
      </c>
      <c r="C89">
        <f>C29+(9/0.017)*(C15*C51+C30*C50)</f>
        <v>-0.0020169102664319254</v>
      </c>
      <c r="D89">
        <f>D29+(9/0.017)*(D15*D51+D30*D50)</f>
        <v>0.03423165511711765</v>
      </c>
      <c r="E89">
        <f>E29+(9/0.017)*(E15*E51+E30*E50)</f>
        <v>0.14409835350808983</v>
      </c>
      <c r="F89">
        <f>F29+(9/0.017)*(F15*F51+F30*F50)</f>
        <v>-0.10653868028317853</v>
      </c>
    </row>
    <row r="90" spans="1:6" ht="12.75">
      <c r="A90" t="s">
        <v>88</v>
      </c>
      <c r="B90">
        <f>B30+(10/0.017)*(B16*B51+B31*B50)</f>
        <v>0.007672459164823928</v>
      </c>
      <c r="C90">
        <f>C30+(10/0.017)*(C16*C51+C31*C50)</f>
        <v>0.044686742966978034</v>
      </c>
      <c r="D90">
        <f>D30+(10/0.017)*(D16*D51+D31*D50)</f>
        <v>-0.0022575780863453095</v>
      </c>
      <c r="E90">
        <f>E30+(10/0.017)*(E16*E51+E31*E50)</f>
        <v>-0.1251729895084893</v>
      </c>
      <c r="F90">
        <f>F30+(10/0.017)*(F16*F51+F31*F50)</f>
        <v>0.3464430088031093</v>
      </c>
    </row>
    <row r="91" spans="1:6" ht="12.75">
      <c r="A91" t="s">
        <v>89</v>
      </c>
      <c r="B91">
        <f>B31+(11/0.017)*(B17*B51+B32*B50)</f>
        <v>-0.030619544992577335</v>
      </c>
      <c r="C91">
        <f>C31+(11/0.017)*(C17*C51+C32*C50)</f>
        <v>0.001551590686887237</v>
      </c>
      <c r="D91">
        <f>D31+(11/0.017)*(D17*D51+D32*D50)</f>
        <v>0.021264271739994053</v>
      </c>
      <c r="E91">
        <f>E31+(11/0.017)*(E17*E51+E32*E50)</f>
        <v>0.04897650136856864</v>
      </c>
      <c r="F91">
        <f>F31+(11/0.017)*(F17*F51+F32*F50)</f>
        <v>-0.004494288025741717</v>
      </c>
    </row>
    <row r="92" spans="1:6" ht="12.75">
      <c r="A92" t="s">
        <v>90</v>
      </c>
      <c r="B92">
        <f>B32+(12/0.017)*(B18*B51+B33*B50)</f>
        <v>-0.023909339448897414</v>
      </c>
      <c r="C92">
        <f>C32+(12/0.017)*(C18*C51+C33*C50)</f>
        <v>-0.01732707423421333</v>
      </c>
      <c r="D92">
        <f>D32+(12/0.017)*(D18*D51+D33*D50)</f>
        <v>0.025986873648122064</v>
      </c>
      <c r="E92">
        <f>E32+(12/0.017)*(E18*E51+E33*E50)</f>
        <v>0.062477221946127544</v>
      </c>
      <c r="F92">
        <f>F32+(12/0.017)*(F18*F51+F33*F50)</f>
        <v>0.034950037251953316</v>
      </c>
    </row>
    <row r="93" spans="1:6" ht="12.75">
      <c r="A93" t="s">
        <v>91</v>
      </c>
      <c r="B93">
        <f>B33+(13/0.017)*(B19*B51+B34*B50)</f>
        <v>0.07496088408066989</v>
      </c>
      <c r="C93">
        <f>C33+(13/0.017)*(C19*C51+C34*C50)</f>
        <v>0.059000564666425434</v>
      </c>
      <c r="D93">
        <f>D33+(13/0.017)*(D19*D51+D34*D50)</f>
        <v>0.08479149816290935</v>
      </c>
      <c r="E93">
        <f>E33+(13/0.017)*(E19*E51+E34*E50)</f>
        <v>0.08618940264125964</v>
      </c>
      <c r="F93">
        <f>F33+(13/0.017)*(F19*F51+F34*F50)</f>
        <v>0.04532662233679727</v>
      </c>
    </row>
    <row r="94" spans="1:6" ht="12.75">
      <c r="A94" t="s">
        <v>92</v>
      </c>
      <c r="B94">
        <f>B34+(14/0.017)*(B20*B51+B35*B50)</f>
        <v>-0.016778154469267902</v>
      </c>
      <c r="C94">
        <f>C34+(14/0.017)*(C20*C51+C35*C50)</f>
        <v>-0.008697045974065565</v>
      </c>
      <c r="D94">
        <f>D34+(14/0.017)*(D20*D51+D35*D50)</f>
        <v>0.003554957288091472</v>
      </c>
      <c r="E94">
        <f>E34+(14/0.017)*(E20*E51+E35*E50)</f>
        <v>0.003952835309113792</v>
      </c>
      <c r="F94">
        <f>F34+(14/0.017)*(F20*F51+F35*F50)</f>
        <v>-0.00711886158835209</v>
      </c>
    </row>
    <row r="95" spans="1:6" ht="12.75">
      <c r="A95" t="s">
        <v>93</v>
      </c>
      <c r="B95" s="56">
        <f>B35</f>
        <v>-0.007795295</v>
      </c>
      <c r="C95" s="56">
        <f>C35</f>
        <v>0.0006192383</v>
      </c>
      <c r="D95" s="56">
        <f>D35</f>
        <v>-0.001365915</v>
      </c>
      <c r="E95" s="56">
        <f>E35</f>
        <v>0.005307639</v>
      </c>
      <c r="F95" s="56">
        <f>F35</f>
        <v>-0.002069465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5.928035147550187</v>
      </c>
      <c r="C103">
        <f>C63*10000/C62</f>
        <v>1.0846997831361564</v>
      </c>
      <c r="D103">
        <f>D63*10000/D62</f>
        <v>2.103991876156509</v>
      </c>
      <c r="E103">
        <f>E63*10000/E62</f>
        <v>3.045661405469751</v>
      </c>
      <c r="F103">
        <f>F63*10000/F62</f>
        <v>2.9102947372258923</v>
      </c>
      <c r="G103">
        <f>AVERAGE(C103:E103)</f>
        <v>2.078117688254139</v>
      </c>
      <c r="H103">
        <f>STDEV(C103:E103)</f>
        <v>0.9807368282398727</v>
      </c>
      <c r="I103">
        <f>(B103*B4+C103*C4+D103*D4+E103*E4+F103*F4)/SUM(B4:F4)</f>
        <v>2.745998975027241</v>
      </c>
      <c r="K103">
        <f>(LN(H103)+LN(H123))/2-LN(K114*K115^3)</f>
        <v>-3.2963902999271806</v>
      </c>
    </row>
    <row r="104" spans="1:11" ht="12.75">
      <c r="A104" t="s">
        <v>67</v>
      </c>
      <c r="B104">
        <f>B64*10000/B62</f>
        <v>-0.968837174378367</v>
      </c>
      <c r="C104">
        <f>C64*10000/C62</f>
        <v>-0.5531280480269335</v>
      </c>
      <c r="D104">
        <f>D64*10000/D62</f>
        <v>-0.34042391580623654</v>
      </c>
      <c r="E104">
        <f>E64*10000/E62</f>
        <v>-0.2629376555596734</v>
      </c>
      <c r="F104">
        <f>F64*10000/F62</f>
        <v>-1.1763380521732907</v>
      </c>
      <c r="G104">
        <f>AVERAGE(C104:E104)</f>
        <v>-0.38549653979761445</v>
      </c>
      <c r="H104">
        <f>STDEV(C104:E104)</f>
        <v>0.15025402505482752</v>
      </c>
      <c r="I104">
        <f>(B104*B4+C104*C4+D104*D4+E104*E4+F104*F4)/SUM(B4:F4)</f>
        <v>-0.5753985278822357</v>
      </c>
      <c r="K104">
        <f>(LN(H104)+LN(H124))/2-LN(K114*K115^4)</f>
        <v>-4.716150146304274</v>
      </c>
    </row>
    <row r="105" spans="1:11" ht="12.75">
      <c r="A105" t="s">
        <v>68</v>
      </c>
      <c r="B105">
        <f>B65*10000/B62</f>
        <v>0.08317630290783679</v>
      </c>
      <c r="C105">
        <f>C65*10000/C62</f>
        <v>0.33593936950997116</v>
      </c>
      <c r="D105">
        <f>D65*10000/D62</f>
        <v>-0.09547960530586866</v>
      </c>
      <c r="E105">
        <f>E65*10000/E62</f>
        <v>-0.10509375747850146</v>
      </c>
      <c r="F105">
        <f>F65*10000/F62</f>
        <v>-1.0292205933464398</v>
      </c>
      <c r="G105">
        <f>AVERAGE(C105:E105)</f>
        <v>0.04512200224186702</v>
      </c>
      <c r="H105">
        <f>STDEV(C105:E105)</f>
        <v>0.25190109926132354</v>
      </c>
      <c r="I105">
        <f>(B105*B4+C105*C4+D105*D4+E105*E4+F105*F4)/SUM(B4:F4)</f>
        <v>-0.09275879236483811</v>
      </c>
      <c r="K105">
        <f>(LN(H105)+LN(H125))/2-LN(K114*K115^5)</f>
        <v>-3.6231580024210164</v>
      </c>
    </row>
    <row r="106" spans="1:11" ht="12.75">
      <c r="A106" t="s">
        <v>69</v>
      </c>
      <c r="B106">
        <f>B66*10000/B62</f>
        <v>2.0770136530944447</v>
      </c>
      <c r="C106">
        <f>C66*10000/C62</f>
        <v>1.7456000439795616</v>
      </c>
      <c r="D106">
        <f>D66*10000/D62</f>
        <v>1.9493108054574748</v>
      </c>
      <c r="E106">
        <f>E66*10000/E62</f>
        <v>1.42983748186999</v>
      </c>
      <c r="F106">
        <f>F66*10000/F62</f>
        <v>12.515143894535667</v>
      </c>
      <c r="G106">
        <f>AVERAGE(C106:E106)</f>
        <v>1.7082494437690088</v>
      </c>
      <c r="H106">
        <f>STDEV(C106:E106)</f>
        <v>0.26174306864141145</v>
      </c>
      <c r="I106">
        <f>(B106*B4+C106*C4+D106*D4+E106*E4+F106*F4)/SUM(B4:F4)</f>
        <v>3.203849881551751</v>
      </c>
      <c r="K106">
        <f>(LN(H106)+LN(H126))/2-LN(K114*K115^6)</f>
        <v>-3.153130894852738</v>
      </c>
    </row>
    <row r="107" spans="1:11" ht="12.75">
      <c r="A107" t="s">
        <v>70</v>
      </c>
      <c r="B107">
        <f>B67*10000/B62</f>
        <v>0.2287005498604664</v>
      </c>
      <c r="C107">
        <f>C67*10000/C62</f>
        <v>0.03473915321517739</v>
      </c>
      <c r="D107">
        <f>D67*10000/D62</f>
        <v>0.023962509967363148</v>
      </c>
      <c r="E107">
        <f>E67*10000/E62</f>
        <v>0.4095923391197649</v>
      </c>
      <c r="F107">
        <f>F67*10000/F62</f>
        <v>-0.15992784731970194</v>
      </c>
      <c r="G107">
        <f>AVERAGE(C107:E107)</f>
        <v>0.15609800076743516</v>
      </c>
      <c r="H107">
        <f>STDEV(C107:E107)</f>
        <v>0.21959865366717699</v>
      </c>
      <c r="I107">
        <f>(B107*B4+C107*C4+D107*D4+E107*E4+F107*F4)/SUM(B4:F4)</f>
        <v>0.12444487031010257</v>
      </c>
      <c r="K107">
        <f>(LN(H107)+LN(H127))/2-LN(K114*K115^7)</f>
        <v>-2.800578002131387</v>
      </c>
    </row>
    <row r="108" spans="1:9" ht="12.75">
      <c r="A108" t="s">
        <v>71</v>
      </c>
      <c r="B108">
        <f>B68*10000/B62</f>
        <v>-0.13646615313255475</v>
      </c>
      <c r="C108">
        <f>C68*10000/C62</f>
        <v>-0.18751663051521433</v>
      </c>
      <c r="D108">
        <f>D68*10000/D62</f>
        <v>-0.22295695963042328</v>
      </c>
      <c r="E108">
        <f>E68*10000/E62</f>
        <v>-0.09866133821724166</v>
      </c>
      <c r="F108">
        <f>F68*10000/F62</f>
        <v>-0.2752905488924014</v>
      </c>
      <c r="G108">
        <f>AVERAGE(C108:E108)</f>
        <v>-0.1697116427876264</v>
      </c>
      <c r="H108">
        <f>STDEV(C108:E108)</f>
        <v>0.06403212917439897</v>
      </c>
      <c r="I108">
        <f>(B108*B4+C108*C4+D108*D4+E108*E4+F108*F4)/SUM(B4:F4)</f>
        <v>-0.17898658908422174</v>
      </c>
    </row>
    <row r="109" spans="1:9" ht="12.75">
      <c r="A109" t="s">
        <v>72</v>
      </c>
      <c r="B109">
        <f>B69*10000/B62</f>
        <v>0.015891195590928765</v>
      </c>
      <c r="C109">
        <f>C69*10000/C62</f>
        <v>0.14797687808487658</v>
      </c>
      <c r="D109">
        <f>D69*10000/D62</f>
        <v>0.020929360298585983</v>
      </c>
      <c r="E109">
        <f>E69*10000/E62</f>
        <v>-0.057033863802832825</v>
      </c>
      <c r="F109">
        <f>F69*10000/F62</f>
        <v>0.004942786624325512</v>
      </c>
      <c r="G109">
        <f>AVERAGE(C109:E109)</f>
        <v>0.03729079152687659</v>
      </c>
      <c r="H109">
        <f>STDEV(C109:E109)</f>
        <v>0.10348006279576667</v>
      </c>
      <c r="I109">
        <f>(B109*B4+C109*C4+D109*D4+E109*E4+F109*F4)/SUM(B4:F4)</f>
        <v>0.029873868586959212</v>
      </c>
    </row>
    <row r="110" spans="1:11" ht="12.75">
      <c r="A110" t="s">
        <v>73</v>
      </c>
      <c r="B110">
        <f>B70*10000/B62</f>
        <v>-0.5025250532275005</v>
      </c>
      <c r="C110">
        <f>C70*10000/C62</f>
        <v>-0.21209541442995244</v>
      </c>
      <c r="D110">
        <f>D70*10000/D62</f>
        <v>-0.18874025277506862</v>
      </c>
      <c r="E110">
        <f>E70*10000/E62</f>
        <v>-0.24398241592381775</v>
      </c>
      <c r="F110">
        <f>F70*10000/F62</f>
        <v>-0.4153289203828698</v>
      </c>
      <c r="G110">
        <f>AVERAGE(C110:E110)</f>
        <v>-0.21493936104294628</v>
      </c>
      <c r="H110">
        <f>STDEV(C110:E110)</f>
        <v>0.027730672036419036</v>
      </c>
      <c r="I110">
        <f>(B110*B4+C110*C4+D110*D4+E110*E4+F110*F4)/SUM(B4:F4)</f>
        <v>-0.28327651657353753</v>
      </c>
      <c r="K110">
        <f>EXP(AVERAGE(K103:K107))</f>
        <v>0.02966220895573455</v>
      </c>
    </row>
    <row r="111" spans="1:9" ht="12.75">
      <c r="A111" t="s">
        <v>74</v>
      </c>
      <c r="B111">
        <f>B71*10000/B62</f>
        <v>-0.01578578551285743</v>
      </c>
      <c r="C111">
        <f>C71*10000/C62</f>
        <v>-0.04258955811655961</v>
      </c>
      <c r="D111">
        <f>D71*10000/D62</f>
        <v>-0.02365891943671538</v>
      </c>
      <c r="E111">
        <f>E71*10000/E62</f>
        <v>0.02718283815533346</v>
      </c>
      <c r="F111">
        <f>F71*10000/F62</f>
        <v>-0.04326014067193743</v>
      </c>
      <c r="G111">
        <f>AVERAGE(C111:E111)</f>
        <v>-0.013021879799313843</v>
      </c>
      <c r="H111">
        <f>STDEV(C111:E111)</f>
        <v>0.03608194534065837</v>
      </c>
      <c r="I111">
        <f>(B111*B4+C111*C4+D111*D4+E111*E4+F111*F4)/SUM(B4:F4)</f>
        <v>-0.017453968816555167</v>
      </c>
    </row>
    <row r="112" spans="1:9" ht="12.75">
      <c r="A112" t="s">
        <v>75</v>
      </c>
      <c r="B112">
        <f>B72*10000/B62</f>
        <v>-0.035838503165034855</v>
      </c>
      <c r="C112">
        <f>C72*10000/C62</f>
        <v>-0.003637852875661684</v>
      </c>
      <c r="D112">
        <f>D72*10000/D62</f>
        <v>-0.0007698370221789756</v>
      </c>
      <c r="E112">
        <f>E72*10000/E62</f>
        <v>-0.003984932989511197</v>
      </c>
      <c r="F112">
        <f>F72*10000/F62</f>
        <v>-0.03920857154143123</v>
      </c>
      <c r="G112">
        <f>AVERAGE(C112:E112)</f>
        <v>-0.002797540962450619</v>
      </c>
      <c r="H112">
        <f>STDEV(C112:E112)</f>
        <v>0.0017645972921327706</v>
      </c>
      <c r="I112">
        <f>(B112*B4+C112*C4+D112*D4+E112*E4+F112*F4)/SUM(B4:F4)</f>
        <v>-0.01243545067337594</v>
      </c>
    </row>
    <row r="113" spans="1:9" ht="12.75">
      <c r="A113" t="s">
        <v>76</v>
      </c>
      <c r="B113">
        <f>B73*10000/B62</f>
        <v>0.01116504301522379</v>
      </c>
      <c r="C113">
        <f>C73*10000/C62</f>
        <v>0.013682805948477834</v>
      </c>
      <c r="D113">
        <f>D73*10000/D62</f>
        <v>0.020056601694712215</v>
      </c>
      <c r="E113">
        <f>E73*10000/E62</f>
        <v>0.0010951537467056396</v>
      </c>
      <c r="F113">
        <f>F73*10000/F62</f>
        <v>-0.010870513842433453</v>
      </c>
      <c r="G113">
        <f>AVERAGE(C113:E113)</f>
        <v>0.011611520463298561</v>
      </c>
      <c r="H113">
        <f>STDEV(C113:E113)</f>
        <v>0.009648927129068624</v>
      </c>
      <c r="I113">
        <f>(B113*B4+C113*C4+D113*D4+E113*E4+F113*F4)/SUM(B4:F4)</f>
        <v>0.00854525059180249</v>
      </c>
    </row>
    <row r="114" spans="1:11" ht="12.75">
      <c r="A114" t="s">
        <v>77</v>
      </c>
      <c r="B114">
        <f>B74*10000/B62</f>
        <v>-0.2093452052330767</v>
      </c>
      <c r="C114">
        <f>C74*10000/C62</f>
        <v>-0.18694282560324</v>
      </c>
      <c r="D114">
        <f>D74*10000/D62</f>
        <v>-0.198466849026456</v>
      </c>
      <c r="E114">
        <f>E74*10000/E62</f>
        <v>-0.1900062617360702</v>
      </c>
      <c r="F114">
        <f>F74*10000/F62</f>
        <v>-0.15839865765703368</v>
      </c>
      <c r="G114">
        <f>AVERAGE(C114:E114)</f>
        <v>-0.19180531212192206</v>
      </c>
      <c r="H114">
        <f>STDEV(C114:E114)</f>
        <v>0.005968937567342745</v>
      </c>
      <c r="I114">
        <f>(B114*B4+C114*C4+D114*D4+E114*E4+F114*F4)/SUM(B4:F4)</f>
        <v>-0.18988280466522828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-0.0036642684070081876</v>
      </c>
      <c r="C115">
        <f>C75*10000/C62</f>
        <v>-0.0024933242347562543</v>
      </c>
      <c r="D115">
        <f>D75*10000/D62</f>
        <v>-0.0007715276863787602</v>
      </c>
      <c r="E115">
        <f>E75*10000/E62</f>
        <v>0.0004508242856435636</v>
      </c>
      <c r="F115">
        <f>F75*10000/F62</f>
        <v>0.002965882094359752</v>
      </c>
      <c r="G115">
        <f>AVERAGE(C115:E115)</f>
        <v>-0.0009380092118304837</v>
      </c>
      <c r="H115">
        <f>STDEV(C115:E115)</f>
        <v>0.0014791178794405328</v>
      </c>
      <c r="I115">
        <f>(B115*B4+C115*C4+D115*D4+E115*E4+F115*F4)/SUM(B4:F4)</f>
        <v>-0.00081117053829592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158.3882826217092</v>
      </c>
      <c r="C122">
        <f>C82*10000/C62</f>
        <v>73.31767617117465</v>
      </c>
      <c r="D122">
        <f>D82*10000/D62</f>
        <v>-13.899658844688703</v>
      </c>
      <c r="E122">
        <f>E82*10000/E62</f>
        <v>-75.94549677531973</v>
      </c>
      <c r="F122">
        <f>F82*10000/F62</f>
        <v>-139.2676452518061</v>
      </c>
      <c r="G122">
        <f>AVERAGE(C122:E122)</f>
        <v>-5.509159816277925</v>
      </c>
      <c r="H122">
        <f>STDEV(C122:E122)</f>
        <v>74.98449209652016</v>
      </c>
      <c r="I122">
        <f>(B122*B4+C122*C4+D122*D4+E122*E4+F122*F4)/SUM(B4:F4)</f>
        <v>0.3373413135553259</v>
      </c>
    </row>
    <row r="123" spans="1:9" ht="12.75">
      <c r="A123" t="s">
        <v>81</v>
      </c>
      <c r="B123">
        <f>B83*10000/B62</f>
        <v>-3.359461346836509</v>
      </c>
      <c r="C123">
        <f>C83*10000/C62</f>
        <v>-5.712382320798969</v>
      </c>
      <c r="D123">
        <f>D83*10000/D62</f>
        <v>-1.1174940495967876</v>
      </c>
      <c r="E123">
        <f>E83*10000/E62</f>
        <v>0.6073352090584464</v>
      </c>
      <c r="F123">
        <f>F83*10000/F62</f>
        <v>3.0846704922147277</v>
      </c>
      <c r="G123">
        <f>AVERAGE(C123:E123)</f>
        <v>-2.074180387112437</v>
      </c>
      <c r="H123">
        <f>STDEV(C123:E123)</f>
        <v>3.2666716969399614</v>
      </c>
      <c r="I123">
        <f>(B123*B4+C123*C4+D123*D4+E123*E4+F123*F4)/SUM(B4:F4)</f>
        <v>-1.5714330464149813</v>
      </c>
    </row>
    <row r="124" spans="1:9" ht="12.75">
      <c r="A124" t="s">
        <v>82</v>
      </c>
      <c r="B124">
        <f>B84*10000/B62</f>
        <v>-3.2554811624349815</v>
      </c>
      <c r="C124">
        <f>C84*10000/C62</f>
        <v>0.19687901935780044</v>
      </c>
      <c r="D124">
        <f>D84*10000/D62</f>
        <v>0.44706780273221036</v>
      </c>
      <c r="E124">
        <f>E84*10000/E62</f>
        <v>0.9470906796635354</v>
      </c>
      <c r="F124">
        <f>F84*10000/F62</f>
        <v>0.2552258634624392</v>
      </c>
      <c r="G124">
        <f>AVERAGE(C124:E124)</f>
        <v>0.5303458339178487</v>
      </c>
      <c r="H124">
        <f>STDEV(C124:E124)</f>
        <v>0.38197618600285665</v>
      </c>
      <c r="I124">
        <f>(B124*B4+C124*C4+D124*D4+E124*E4+F124*F4)/SUM(B4:F4)</f>
        <v>-0.05382887501697285</v>
      </c>
    </row>
    <row r="125" spans="1:9" ht="12.75">
      <c r="A125" t="s">
        <v>83</v>
      </c>
      <c r="B125">
        <f>B85*10000/B62</f>
        <v>-0.2486696113383863</v>
      </c>
      <c r="C125">
        <f>C85*10000/C62</f>
        <v>-0.853034379266256</v>
      </c>
      <c r="D125">
        <f>D85*10000/D62</f>
        <v>-0.1715278769614984</v>
      </c>
      <c r="E125">
        <f>E85*10000/E62</f>
        <v>0.38780282857856024</v>
      </c>
      <c r="F125">
        <f>F85*10000/F62</f>
        <v>-3.095277054552546</v>
      </c>
      <c r="G125">
        <f>AVERAGE(C125:E125)</f>
        <v>-0.21225314254973146</v>
      </c>
      <c r="H125">
        <f>STDEV(C125:E125)</f>
        <v>0.6214202720671044</v>
      </c>
      <c r="I125">
        <f>(B125*B4+C125*C4+D125*D4+E125*E4+F125*F4)/SUM(B4:F4)</f>
        <v>-0.6022564763748292</v>
      </c>
    </row>
    <row r="126" spans="1:9" ht="12.75">
      <c r="A126" t="s">
        <v>84</v>
      </c>
      <c r="B126">
        <f>B86*10000/B62</f>
        <v>1.0553023825441383</v>
      </c>
      <c r="C126">
        <f>C86*10000/C62</f>
        <v>1.0736260142983685</v>
      </c>
      <c r="D126">
        <f>D86*10000/D62</f>
        <v>0.4808029750586984</v>
      </c>
      <c r="E126">
        <f>E86*10000/E62</f>
        <v>0.1471570151418778</v>
      </c>
      <c r="F126">
        <f>F86*10000/F62</f>
        <v>1.6737189105120192</v>
      </c>
      <c r="G126">
        <f>AVERAGE(C126:E126)</f>
        <v>0.5671953348329816</v>
      </c>
      <c r="H126">
        <f>STDEV(C126:E126)</f>
        <v>0.46923760662380243</v>
      </c>
      <c r="I126">
        <f>(B126*B4+C126*C4+D126*D4+E126*E4+F126*F4)/SUM(B4:F4)</f>
        <v>0.7854400744637642</v>
      </c>
    </row>
    <row r="127" spans="1:9" ht="12.75">
      <c r="A127" t="s">
        <v>85</v>
      </c>
      <c r="B127">
        <f>B87*10000/B62</f>
        <v>-0.11862650791690575</v>
      </c>
      <c r="C127">
        <f>C87*10000/C62</f>
        <v>-0.5536570876707048</v>
      </c>
      <c r="D127">
        <f>D87*10000/D62</f>
        <v>0.06041055632268749</v>
      </c>
      <c r="E127">
        <f>E87*10000/E62</f>
        <v>0.03318423104270208</v>
      </c>
      <c r="F127">
        <f>F87*10000/F62</f>
        <v>0.16627598680732833</v>
      </c>
      <c r="G127">
        <f>AVERAGE(C127:E127)</f>
        <v>-0.15335410010177172</v>
      </c>
      <c r="H127">
        <f>STDEV(C127:E127)</f>
        <v>0.3469397348092647</v>
      </c>
      <c r="I127">
        <f>(B127*B4+C127*C4+D127*D4+E127*E4+F127*F4)/SUM(B4:F4)</f>
        <v>-0.10567537814096889</v>
      </c>
    </row>
    <row r="128" spans="1:9" ht="12.75">
      <c r="A128" t="s">
        <v>86</v>
      </c>
      <c r="B128">
        <f>B88*10000/B62</f>
        <v>-0.5394031395097282</v>
      </c>
      <c r="C128">
        <f>C88*10000/C62</f>
        <v>-0.22210039715865396</v>
      </c>
      <c r="D128">
        <f>D88*10000/D62</f>
        <v>0.12012559802102646</v>
      </c>
      <c r="E128">
        <f>E88*10000/E62</f>
        <v>0.25374743492226853</v>
      </c>
      <c r="F128">
        <f>F88*10000/F62</f>
        <v>0.07960967053883006</v>
      </c>
      <c r="G128">
        <f>AVERAGE(C128:E128)</f>
        <v>0.050590878594880345</v>
      </c>
      <c r="H128">
        <f>STDEV(C128:E128)</f>
        <v>0.24542635907392485</v>
      </c>
      <c r="I128">
        <f>(B128*B4+C128*C4+D128*D4+E128*E4+F128*F4)/SUM(B4:F4)</f>
        <v>-0.03084987513459353</v>
      </c>
    </row>
    <row r="129" spans="1:9" ht="12.75">
      <c r="A129" t="s">
        <v>87</v>
      </c>
      <c r="B129">
        <f>B89*10000/B62</f>
        <v>-0.034502899386208985</v>
      </c>
      <c r="C129">
        <f>C89*10000/C62</f>
        <v>-0.0020169371511882944</v>
      </c>
      <c r="D129">
        <f>D89*10000/D62</f>
        <v>0.034231840862171306</v>
      </c>
      <c r="E129">
        <f>E89*10000/E62</f>
        <v>0.1440978375082228</v>
      </c>
      <c r="F129">
        <f>F89*10000/F62</f>
        <v>-0.10653954579369532</v>
      </c>
      <c r="G129">
        <f>AVERAGE(C129:E129)</f>
        <v>0.058770913739735274</v>
      </c>
      <c r="H129">
        <f>STDEV(C129:E129)</f>
        <v>0.07608552041427079</v>
      </c>
      <c r="I129">
        <f>(B129*B4+C129*C4+D129*D4+E129*E4+F129*F4)/SUM(B4:F4)</f>
        <v>0.023226539818960487</v>
      </c>
    </row>
    <row r="130" spans="1:9" ht="12.75">
      <c r="A130" t="s">
        <v>88</v>
      </c>
      <c r="B130">
        <f>B90*10000/B62</f>
        <v>0.007672336481357898</v>
      </c>
      <c r="C130">
        <f>C90*10000/C62</f>
        <v>0.04468733862669457</v>
      </c>
      <c r="D130">
        <f>D90*10000/D62</f>
        <v>-0.0022575903362339386</v>
      </c>
      <c r="E130">
        <f>E90*10000/E62</f>
        <v>-0.12517254127820512</v>
      </c>
      <c r="F130">
        <f>F90*10000/F62</f>
        <v>0.3464458232744993</v>
      </c>
      <c r="G130">
        <f>AVERAGE(C130:E130)</f>
        <v>-0.02758093099591483</v>
      </c>
      <c r="H130">
        <f>STDEV(C130:E130)</f>
        <v>0.08771572485564616</v>
      </c>
      <c r="I130">
        <f>(B130*B4+C130*C4+D130*D4+E130*E4+F130*F4)/SUM(B4:F4)</f>
        <v>0.027427540726443347</v>
      </c>
    </row>
    <row r="131" spans="1:9" ht="12.75">
      <c r="A131" t="s">
        <v>89</v>
      </c>
      <c r="B131">
        <f>B91*10000/B62</f>
        <v>-0.0306190553826847</v>
      </c>
      <c r="C131">
        <f>C91*10000/C62</f>
        <v>0.0015516113690852977</v>
      </c>
      <c r="D131">
        <f>D91*10000/D62</f>
        <v>0.02126438712247503</v>
      </c>
      <c r="E131">
        <f>E91*10000/E62</f>
        <v>0.048976325989269855</v>
      </c>
      <c r="F131">
        <f>F91*10000/F62</f>
        <v>-0.004494324536927526</v>
      </c>
      <c r="G131">
        <f>AVERAGE(C131:E131)</f>
        <v>0.023930774826943394</v>
      </c>
      <c r="H131">
        <f>STDEV(C131:E131)</f>
        <v>0.023824527419119813</v>
      </c>
      <c r="I131">
        <f>(B131*B4+C131*C4+D131*D4+E131*E4+F131*F4)/SUM(B4:F4)</f>
        <v>0.012250149064787405</v>
      </c>
    </row>
    <row r="132" spans="1:9" ht="12.75">
      <c r="A132" t="s">
        <v>90</v>
      </c>
      <c r="B132">
        <f>B92*10000/B62</f>
        <v>-0.023908957135929554</v>
      </c>
      <c r="C132">
        <f>C92*10000/C62</f>
        <v>-0.017327305198464503</v>
      </c>
      <c r="D132">
        <f>D92*10000/D62</f>
        <v>0.025987014656005662</v>
      </c>
      <c r="E132">
        <f>E92*10000/E62</f>
        <v>0.06247699822227899</v>
      </c>
      <c r="F132">
        <f>F92*10000/F62</f>
        <v>0.034950321182866693</v>
      </c>
      <c r="G132">
        <f>AVERAGE(C132:E132)</f>
        <v>0.023712235893273384</v>
      </c>
      <c r="H132">
        <f>STDEV(C132:E132)</f>
        <v>0.03995075312096202</v>
      </c>
      <c r="I132">
        <f>(B132*B4+C132*C4+D132*D4+E132*E4+F132*F4)/SUM(B4:F4)</f>
        <v>0.018327670001133493</v>
      </c>
    </row>
    <row r="133" spans="1:9" ht="12.75">
      <c r="A133" t="s">
        <v>91</v>
      </c>
      <c r="B133">
        <f>B93*10000/B62</f>
        <v>0.07495968544788761</v>
      </c>
      <c r="C133">
        <f>C93*10000/C62</f>
        <v>0.05900135112471913</v>
      </c>
      <c r="D133">
        <f>D93*10000/D62</f>
        <v>0.08479195825171668</v>
      </c>
      <c r="E133">
        <f>E93*10000/E62</f>
        <v>0.08618909400678035</v>
      </c>
      <c r="F133">
        <f>F93*10000/F62</f>
        <v>0.04532699056614099</v>
      </c>
      <c r="G133">
        <f>AVERAGE(C133:E133)</f>
        <v>0.07666080112773872</v>
      </c>
      <c r="H133">
        <f>STDEV(C133:E133)</f>
        <v>0.015309478367546732</v>
      </c>
      <c r="I133">
        <f>(B133*B4+C133*C4+D133*D4+E133*E4+F133*F4)/SUM(B4:F4)</f>
        <v>0.07223302462599288</v>
      </c>
    </row>
    <row r="134" spans="1:9" ht="12.75">
      <c r="A134" t="s">
        <v>92</v>
      </c>
      <c r="B134">
        <f>B94*10000/B62</f>
        <v>-0.01677788618473231</v>
      </c>
      <c r="C134">
        <f>C94*10000/C62</f>
        <v>-0.00869716190285329</v>
      </c>
      <c r="D134">
        <f>D94*10000/D62</f>
        <v>0.0035549765777147745</v>
      </c>
      <c r="E134">
        <f>E94*10000/E62</f>
        <v>0.0039528211544586946</v>
      </c>
      <c r="F134">
        <f>F94*10000/F62</f>
        <v>-0.0071189194213340246</v>
      </c>
      <c r="G134">
        <f>AVERAGE(C134:E134)</f>
        <v>-0.00039645472355994034</v>
      </c>
      <c r="H134">
        <f>STDEV(C134:E134)</f>
        <v>0.0071913750308331345</v>
      </c>
      <c r="I134">
        <f>(B134*B4+C134*C4+D134*D4+E134*E4+F134*F4)/SUM(B4:F4)</f>
        <v>-0.003662626712828772</v>
      </c>
    </row>
    <row r="135" spans="1:9" ht="12.75">
      <c r="A135" t="s">
        <v>93</v>
      </c>
      <c r="B135">
        <f>B95*10000/B62</f>
        <v>-0.007795170352375454</v>
      </c>
      <c r="C135">
        <f>C95*10000/C62</f>
        <v>0.0006192465542446766</v>
      </c>
      <c r="D135">
        <f>D95*10000/D62</f>
        <v>-0.001365922411618109</v>
      </c>
      <c r="E135">
        <f>E95*10000/E62</f>
        <v>0.005307619993946485</v>
      </c>
      <c r="F135">
        <f>F95*10000/F62</f>
        <v>-0.0020694818121448177</v>
      </c>
      <c r="G135">
        <f>AVERAGE(C135:E135)</f>
        <v>0.0015203147121910178</v>
      </c>
      <c r="H135">
        <f>STDEV(C135:E135)</f>
        <v>0.0034268038941068437</v>
      </c>
      <c r="I135">
        <f>(B135*B4+C135*C4+D135*D4+E135*E4+F135*F4)/SUM(B4:F4)</f>
        <v>-0.000305519719022034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2004-03-22T06:28:37Z</cp:lastPrinted>
  <dcterms:created xsi:type="dcterms:W3CDTF">2004-03-22T06:28:37Z</dcterms:created>
  <dcterms:modified xsi:type="dcterms:W3CDTF">2004-03-22T07:56:16Z</dcterms:modified>
  <cp:category/>
  <cp:version/>
  <cp:contentType/>
  <cp:contentStatus/>
</cp:coreProperties>
</file>