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<sst xmlns="http://schemas.openxmlformats.org/spreadsheetml/2006/main" count="202" uniqueCount="97">
  <si>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Mon 22/03/2004       09:12:03</t>
  </si>
  <si>
    <t>LISSNER</t>
  </si>
  <si>
    <t>HCMQAP210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</si>
  <si>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</si>
  <si>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</si>
  <si>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</si>
  <si>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</si>
  <si>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</si>
  <si>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</si>
  <si>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</si>
  <si>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</si>
  <si>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</si>
  <si>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</si>
  <si>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</si>
  <si>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</si>
  <si>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</si>
  <si>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b3*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</si>
  <si>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</si>
  <si>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</si>
  <si>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</si>
  <si>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</si>
  <si>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</si>
  <si>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</si>
  <si>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</si>
  <si>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</si>
  <si>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</si>
  <si>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</si>
  <si>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</si>
  <si>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</si>
  <si>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</si>
  <si>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</si>
  <si>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</si>
  <si>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a4*!</t>
  </si>
  <si>
    <t>a5</t>
  </si>
  <si>
    <t>a6</t>
  </si>
  <si>
    <t>a7</t>
  </si>
  <si>
    <t>a8!</t>
  </si>
  <si>
    <t>a9</t>
  </si>
  <si>
    <t>a10!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</si>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</sst>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b3*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8137815"/>
        <c:axId val="42904036"/>
      </c:lineChart>
      <c:catAx>
        <c:axId val="281378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2904036"/>
        <c:crosses val="autoZero"/>
        <c:auto val="1"/>
        <c:lblOffset val="100"/>
        <c:noMultiLvlLbl val="0"/>
      </c:catAx>
      <c:valAx>
        <c:axId val="42904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813781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-0.002252</v>
      </c>
      <c r="C4" s="13">
        <v>-0.003755</v>
      </c>
      <c r="D4" s="13">
        <v>-0.00375</v>
      </c>
      <c r="E4" s="13">
        <v>-0.003749</v>
      </c>
      <c r="F4" s="24">
        <v>-0.00208</v>
      </c>
      <c r="G4" s="34">
        <v>-0.011688</v>
      </c>
    </row>
    <row r="5" spans="1:7" ht="12.75" thickBot="1">
      <c r="A5" s="44" t="s">
        <v>13</v>
      </c>
      <c r="B5" s="45">
        <v>5.341885</v>
      </c>
      <c r="C5" s="46">
        <v>4.095298</v>
      </c>
      <c r="D5" s="46">
        <v>-0.437102</v>
      </c>
      <c r="E5" s="46">
        <v>-3.085254</v>
      </c>
      <c r="F5" s="47">
        <v>-6.918227</v>
      </c>
      <c r="G5" s="48">
        <v>5.902945</v>
      </c>
    </row>
    <row r="6" spans="1:7" ht="12.75" thickTop="1">
      <c r="A6" s="6" t="s">
        <v>14</v>
      </c>
      <c r="B6" s="39">
        <v>-156.2464</v>
      </c>
      <c r="C6" s="40">
        <v>25.47197</v>
      </c>
      <c r="D6" s="40">
        <v>14.10587</v>
      </c>
      <c r="E6" s="40">
        <v>88.19817</v>
      </c>
      <c r="F6" s="41">
        <v>-61.15508</v>
      </c>
      <c r="G6" s="42">
        <v>0.007183144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-3.782491</v>
      </c>
      <c r="C8" s="14">
        <v>-4.084879</v>
      </c>
      <c r="D8" s="14">
        <v>-0.9808914</v>
      </c>
      <c r="E8" s="14">
        <v>-2.387421</v>
      </c>
      <c r="F8" s="25">
        <v>-6.695073</v>
      </c>
      <c r="G8" s="49">
        <v>-3.234249</v>
      </c>
    </row>
    <row r="9" spans="1:7" ht="12">
      <c r="A9" s="20" t="s">
        <v>17</v>
      </c>
      <c r="B9" s="29">
        <v>-0.5029615</v>
      </c>
      <c r="C9" s="14">
        <v>-0.6150555</v>
      </c>
      <c r="D9" s="14">
        <v>-0.4731685</v>
      </c>
      <c r="E9" s="14">
        <v>0.561945</v>
      </c>
      <c r="F9" s="25">
        <v>-1.887602</v>
      </c>
      <c r="G9" s="35">
        <v>-0.4512979</v>
      </c>
    </row>
    <row r="10" spans="1:7" ht="12">
      <c r="A10" s="20" t="s">
        <v>18</v>
      </c>
      <c r="B10" s="29">
        <v>0.2171115</v>
      </c>
      <c r="C10" s="14">
        <v>0.9994598</v>
      </c>
      <c r="D10" s="14">
        <v>0.850168</v>
      </c>
      <c r="E10" s="14">
        <v>0.7064867</v>
      </c>
      <c r="F10" s="25">
        <v>-0.9985319</v>
      </c>
      <c r="G10" s="35">
        <v>0.5134452</v>
      </c>
    </row>
    <row r="11" spans="1:7" ht="12">
      <c r="A11" s="21" t="s">
        <v>19</v>
      </c>
      <c r="B11" s="31">
        <v>2.543133</v>
      </c>
      <c r="C11" s="16">
        <v>1.831003</v>
      </c>
      <c r="D11" s="16">
        <v>2.106339</v>
      </c>
      <c r="E11" s="16">
        <v>1.826515</v>
      </c>
      <c r="F11" s="27">
        <v>12.98403</v>
      </c>
      <c r="G11" s="37">
        <v>3.487238</v>
      </c>
    </row>
    <row r="12" spans="1:7" ht="12">
      <c r="A12" s="20" t="s">
        <v>20</v>
      </c>
      <c r="B12" s="29">
        <v>0.0845021</v>
      </c>
      <c r="C12" s="14">
        <v>-0.3291421</v>
      </c>
      <c r="D12" s="14">
        <v>0.318969</v>
      </c>
      <c r="E12" s="14">
        <v>0.2424664</v>
      </c>
      <c r="F12" s="25">
        <v>-0.08299856</v>
      </c>
      <c r="G12" s="35">
        <v>0.05691837</v>
      </c>
    </row>
    <row r="13" spans="1:7" ht="12">
      <c r="A13" s="20" t="s">
        <v>21</v>
      </c>
      <c r="B13" s="29">
        <v>-0.03159674</v>
      </c>
      <c r="C13" s="14">
        <v>-0.05567752</v>
      </c>
      <c r="D13" s="14">
        <v>-0.07175691</v>
      </c>
      <c r="E13" s="14">
        <v>0.08668746</v>
      </c>
      <c r="F13" s="25">
        <v>-0.0772707</v>
      </c>
      <c r="G13" s="35">
        <v>-0.02468387</v>
      </c>
    </row>
    <row r="14" spans="1:7" ht="12">
      <c r="A14" s="20" t="s">
        <v>22</v>
      </c>
      <c r="B14" s="29">
        <v>0.1994357</v>
      </c>
      <c r="C14" s="14">
        <v>0.1209234</v>
      </c>
      <c r="D14" s="14">
        <v>0.1641288</v>
      </c>
      <c r="E14" s="14">
        <v>0.09498846</v>
      </c>
      <c r="F14" s="25">
        <v>0.1433763</v>
      </c>
      <c r="G14" s="35">
        <v>0.1394233</v>
      </c>
    </row>
    <row r="15" spans="1:7" ht="12">
      <c r="A15" s="21" t="s">
        <v>23</v>
      </c>
      <c r="B15" s="31">
        <v>-0.4896362</v>
      </c>
      <c r="C15" s="16">
        <v>-0.1390224</v>
      </c>
      <c r="D15" s="16">
        <v>-0.1540113</v>
      </c>
      <c r="E15" s="16">
        <v>-0.1939048</v>
      </c>
      <c r="F15" s="27">
        <v>-0.3816845</v>
      </c>
      <c r="G15" s="37">
        <v>-0.2388891</v>
      </c>
    </row>
    <row r="16" spans="1:7" ht="12">
      <c r="A16" s="20" t="s">
        <v>24</v>
      </c>
      <c r="B16" s="29">
        <v>0.01303869</v>
      </c>
      <c r="C16" s="14">
        <v>0.003262699</v>
      </c>
      <c r="D16" s="14">
        <v>0.01675686</v>
      </c>
      <c r="E16" s="14">
        <v>0.03965926</v>
      </c>
      <c r="F16" s="25">
        <v>-0.003080883</v>
      </c>
      <c r="G16" s="35">
        <v>0.01582723</v>
      </c>
    </row>
    <row r="17" spans="1:7" ht="12">
      <c r="A17" s="20" t="s">
        <v>25</v>
      </c>
      <c r="B17" s="29">
        <v>-0.02508228</v>
      </c>
      <c r="C17" s="14">
        <v>-0.01830787</v>
      </c>
      <c r="D17" s="14">
        <v>-0.01616706</v>
      </c>
      <c r="E17" s="14">
        <v>-0.01447018</v>
      </c>
      <c r="F17" s="25">
        <v>-0.02687735</v>
      </c>
      <c r="G17" s="35">
        <v>-0.01899189</v>
      </c>
    </row>
    <row r="18" spans="1:7" ht="12">
      <c r="A18" s="20" t="s">
        <v>26</v>
      </c>
      <c r="B18" s="29">
        <v>0.05731478</v>
      </c>
      <c r="C18" s="14">
        <v>0.01888784</v>
      </c>
      <c r="D18" s="14">
        <v>0.01934887</v>
      </c>
      <c r="E18" s="14">
        <v>-0.003866569</v>
      </c>
      <c r="F18" s="25">
        <v>0.009306411</v>
      </c>
      <c r="G18" s="35">
        <v>0.01778713</v>
      </c>
    </row>
    <row r="19" spans="1:7" ht="12">
      <c r="A19" s="21" t="s">
        <v>27</v>
      </c>
      <c r="B19" s="31">
        <v>-0.2108262</v>
      </c>
      <c r="C19" s="16">
        <v>-0.1983712</v>
      </c>
      <c r="D19" s="16">
        <v>-0.1995033</v>
      </c>
      <c r="E19" s="16">
        <v>-0.1891115</v>
      </c>
      <c r="F19" s="27">
        <v>-0.1579425</v>
      </c>
      <c r="G19" s="37">
        <v>-0.1928226</v>
      </c>
    </row>
    <row r="20" spans="1:7" ht="12.75" thickBot="1">
      <c r="A20" s="44" t="s">
        <v>28</v>
      </c>
      <c r="B20" s="45">
        <v>-0.001109575</v>
      </c>
      <c r="C20" s="46">
        <v>-0.003204027</v>
      </c>
      <c r="D20" s="46">
        <v>-0.004546079</v>
      </c>
      <c r="E20" s="46">
        <v>0.003916035</v>
      </c>
      <c r="F20" s="47">
        <v>0.001171748</v>
      </c>
      <c r="G20" s="48">
        <v>-0.0009276951</v>
      </c>
    </row>
    <row r="21" spans="1:7" ht="12.75" thickTop="1">
      <c r="A21" s="6" t="s">
        <v>29</v>
      </c>
      <c r="B21" s="39">
        <v>-101.1257</v>
      </c>
      <c r="C21" s="40">
        <v>67.09496</v>
      </c>
      <c r="D21" s="40">
        <v>-2.203778</v>
      </c>
      <c r="E21" s="40">
        <v>47.71294</v>
      </c>
      <c r="F21" s="41">
        <v>-93.61191</v>
      </c>
      <c r="G21" s="43">
        <v>0.005908294</v>
      </c>
    </row>
    <row r="22" spans="1:7" ht="12">
      <c r="A22" s="20" t="s">
        <v>30</v>
      </c>
      <c r="B22" s="29">
        <v>106.8418</v>
      </c>
      <c r="C22" s="14">
        <v>81.90778</v>
      </c>
      <c r="D22" s="14">
        <v>-8.742038</v>
      </c>
      <c r="E22" s="14">
        <v>-61.70586</v>
      </c>
      <c r="F22" s="25">
        <v>-138.3734</v>
      </c>
      <c r="G22" s="36">
        <v>0</v>
      </c>
    </row>
    <row r="23" spans="1:7" ht="12">
      <c r="A23" s="20" t="s">
        <v>31</v>
      </c>
      <c r="B23" s="29">
        <v>-6.08813</v>
      </c>
      <c r="C23" s="14">
        <v>-0.3004222</v>
      </c>
      <c r="D23" s="14">
        <v>-3.48706</v>
      </c>
      <c r="E23" s="14">
        <v>-0.336611</v>
      </c>
      <c r="F23" s="25">
        <v>8.888598</v>
      </c>
      <c r="G23" s="35">
        <v>-0.6862521</v>
      </c>
    </row>
    <row r="24" spans="1:7" ht="12">
      <c r="A24" s="20" t="s">
        <v>32</v>
      </c>
      <c r="B24" s="50">
        <v>-1.965341</v>
      </c>
      <c r="C24" s="51">
        <v>-4.669686</v>
      </c>
      <c r="D24" s="51">
        <v>-3.469301</v>
      </c>
      <c r="E24" s="51">
        <v>-0.3670292</v>
      </c>
      <c r="F24" s="52">
        <v>1.079518</v>
      </c>
      <c r="G24" s="49">
        <v>-2.187996</v>
      </c>
    </row>
    <row r="25" spans="1:7" ht="12">
      <c r="A25" s="20" t="s">
        <v>33</v>
      </c>
      <c r="B25" s="29">
        <v>-0.6781745</v>
      </c>
      <c r="C25" s="14">
        <v>-0.2818151</v>
      </c>
      <c r="D25" s="14">
        <v>-0.7744927</v>
      </c>
      <c r="E25" s="14">
        <v>0.407085</v>
      </c>
      <c r="F25" s="25">
        <v>-1.752251</v>
      </c>
      <c r="G25" s="35">
        <v>-0.4881072</v>
      </c>
    </row>
    <row r="26" spans="1:7" ht="12">
      <c r="A26" s="21" t="s">
        <v>34</v>
      </c>
      <c r="B26" s="31">
        <v>-0.2379414</v>
      </c>
      <c r="C26" s="16">
        <v>0.4507147</v>
      </c>
      <c r="D26" s="16">
        <v>0.457937</v>
      </c>
      <c r="E26" s="16">
        <v>0.1511185</v>
      </c>
      <c r="F26" s="27">
        <v>0.5277492</v>
      </c>
      <c r="G26" s="37">
        <v>0.2914037</v>
      </c>
    </row>
    <row r="27" spans="1:7" ht="12">
      <c r="A27" s="20" t="s">
        <v>35</v>
      </c>
      <c r="B27" s="29">
        <v>-0.2577958</v>
      </c>
      <c r="C27" s="14">
        <v>-0.004958386</v>
      </c>
      <c r="D27" s="14">
        <v>0.2569144</v>
      </c>
      <c r="E27" s="14">
        <v>-0.07330425</v>
      </c>
      <c r="F27" s="25">
        <v>-0.01840052</v>
      </c>
      <c r="G27" s="35">
        <v>0.003289707</v>
      </c>
    </row>
    <row r="28" spans="1:7" ht="12">
      <c r="A28" s="20" t="s">
        <v>36</v>
      </c>
      <c r="B28" s="50">
        <v>-0.1280554</v>
      </c>
      <c r="C28" s="51">
        <v>-0.440099</v>
      </c>
      <c r="D28" s="51">
        <v>-0.2965238</v>
      </c>
      <c r="E28" s="51">
        <v>-0.1301851</v>
      </c>
      <c r="F28" s="52">
        <v>0.1302934</v>
      </c>
      <c r="G28" s="35">
        <v>-0.2098074</v>
      </c>
    </row>
    <row r="29" spans="1:7" ht="12">
      <c r="A29" s="20" t="s">
        <v>37</v>
      </c>
      <c r="B29" s="29">
        <v>-0.06860478</v>
      </c>
      <c r="C29" s="14">
        <v>-0.01722556</v>
      </c>
      <c r="D29" s="14">
        <v>-0.03129052</v>
      </c>
      <c r="E29" s="14">
        <v>0.0636454</v>
      </c>
      <c r="F29" s="25">
        <v>-0.003908122</v>
      </c>
      <c r="G29" s="35">
        <v>-0.00678992</v>
      </c>
    </row>
    <row r="30" spans="1:7" ht="12">
      <c r="A30" s="21" t="s">
        <v>38</v>
      </c>
      <c r="B30" s="53">
        <v>-0.03784672</v>
      </c>
      <c r="C30" s="54">
        <v>0.1947379</v>
      </c>
      <c r="D30" s="54">
        <v>0.1527249</v>
      </c>
      <c r="E30" s="54">
        <v>0.0476019</v>
      </c>
      <c r="F30" s="55">
        <v>0.2456266</v>
      </c>
      <c r="G30" s="37">
        <v>0.1223892</v>
      </c>
    </row>
    <row r="31" spans="1:7" ht="12">
      <c r="A31" s="20" t="s">
        <v>39</v>
      </c>
      <c r="B31" s="29">
        <v>-0.0111897</v>
      </c>
      <c r="C31" s="14">
        <v>0.02131304</v>
      </c>
      <c r="D31" s="14">
        <v>0.0591703</v>
      </c>
      <c r="E31" s="14">
        <v>0.03461235</v>
      </c>
      <c r="F31" s="25">
        <v>0.001391211</v>
      </c>
      <c r="G31" s="35">
        <v>0.02626845</v>
      </c>
    </row>
    <row r="32" spans="1:7" ht="12">
      <c r="A32" s="20" t="s">
        <v>40</v>
      </c>
      <c r="B32" s="29">
        <v>0.0006616028</v>
      </c>
      <c r="C32" s="14">
        <v>-0.02566402</v>
      </c>
      <c r="D32" s="14">
        <v>-0.001934333</v>
      </c>
      <c r="E32" s="14">
        <v>0.02240705</v>
      </c>
      <c r="F32" s="25">
        <v>0.002744872</v>
      </c>
      <c r="G32" s="35">
        <v>-0.0007990926</v>
      </c>
    </row>
    <row r="33" spans="1:7" ht="12">
      <c r="A33" s="20" t="s">
        <v>41</v>
      </c>
      <c r="B33" s="29">
        <v>0.1108857</v>
      </c>
      <c r="C33" s="14">
        <v>0.0594932</v>
      </c>
      <c r="D33" s="14">
        <v>0.09770089</v>
      </c>
      <c r="E33" s="14">
        <v>0.07205256</v>
      </c>
      <c r="F33" s="25">
        <v>0.08000561</v>
      </c>
      <c r="G33" s="49">
        <v>0.08187405</v>
      </c>
    </row>
    <row r="34" spans="1:7" ht="12">
      <c r="A34" s="21" t="s">
        <v>42</v>
      </c>
      <c r="B34" s="31">
        <v>-0.01935456</v>
      </c>
      <c r="C34" s="16">
        <v>0.005056909</v>
      </c>
      <c r="D34" s="16">
        <v>0.017375</v>
      </c>
      <c r="E34" s="16">
        <v>0.01893088</v>
      </c>
      <c r="F34" s="27">
        <v>-0.00773263</v>
      </c>
      <c r="G34" s="37">
        <v>0.006091815</v>
      </c>
    </row>
    <row r="35" spans="1:7" ht="12.75" thickBot="1">
      <c r="A35" s="22" t="s">
        <v>43</v>
      </c>
      <c r="B35" s="32">
        <v>-0.002967277</v>
      </c>
      <c r="C35" s="17">
        <v>0.001557749</v>
      </c>
      <c r="D35" s="17">
        <v>-0.006529617</v>
      </c>
      <c r="E35" s="17">
        <v>0.003970209</v>
      </c>
      <c r="F35" s="28">
        <v>0.001269649</v>
      </c>
      <c r="G35" s="38">
        <v>-0.0005004628</v>
      </c>
    </row>
    <row r="36" spans="1:7" ht="12">
      <c r="A36" s="4" t="s">
        <v>44</v>
      </c>
      <c r="B36" s="3">
        <v>20.28198</v>
      </c>
      <c r="C36" s="3">
        <v>20.27893</v>
      </c>
      <c r="D36" s="3">
        <v>20.28198</v>
      </c>
      <c r="E36" s="3">
        <v>20.27893</v>
      </c>
      <c r="F36" s="3">
        <v>20.28809</v>
      </c>
      <c r="G36" s="3"/>
    </row>
    <row r="37" spans="1:6" ht="12">
      <c r="A37" s="4" t="s">
        <v>45</v>
      </c>
      <c r="B37" s="2">
        <v>0.03662109</v>
      </c>
      <c r="C37" s="2">
        <v>-0.01169841</v>
      </c>
      <c r="D37" s="2">
        <v>-0.04679362</v>
      </c>
      <c r="E37" s="2">
        <v>-0.07476807</v>
      </c>
      <c r="F37" s="2">
        <v>-0.09409587</v>
      </c>
    </row>
    <row r="38" spans="1:7" ht="12">
      <c r="A38" s="4" t="s">
        <v>52</v>
      </c>
      <c r="B38" s="2">
        <v>0.0002674251</v>
      </c>
      <c r="C38" s="2">
        <v>-4.423363E-05</v>
      </c>
      <c r="D38" s="2">
        <v>-2.398324E-05</v>
      </c>
      <c r="E38" s="2">
        <v>-0.0001494307</v>
      </c>
      <c r="F38" s="2">
        <v>0.0001017421</v>
      </c>
      <c r="G38" s="2">
        <v>0.0001787999</v>
      </c>
    </row>
    <row r="39" spans="1:7" ht="12.75" thickBot="1">
      <c r="A39" s="4" t="s">
        <v>53</v>
      </c>
      <c r="B39" s="2">
        <v>0.0001690564</v>
      </c>
      <c r="C39" s="2">
        <v>-0.0001136991</v>
      </c>
      <c r="D39" s="2">
        <v>0</v>
      </c>
      <c r="E39" s="2">
        <v>-8.203407E-05</v>
      </c>
      <c r="F39" s="2">
        <v>0.0001605481</v>
      </c>
      <c r="G39" s="2">
        <v>0.0007675472</v>
      </c>
    </row>
    <row r="40" spans="2:5" ht="12.75" thickBot="1">
      <c r="B40" s="7" t="s">
        <v>46</v>
      </c>
      <c r="C40" s="8">
        <v>-0.003752</v>
      </c>
      <c r="D40" s="18" t="s">
        <v>47</v>
      </c>
      <c r="E40" s="9">
        <v>3.115725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12.517</v>
      </c>
      <c r="C43" s="1">
        <v>12.516</v>
      </c>
      <c r="D43" s="1">
        <v>12.517</v>
      </c>
      <c r="E43" s="1">
        <v>12.517</v>
      </c>
      <c r="F43" s="1">
        <v>12.517</v>
      </c>
      <c r="G43" s="1">
        <v>12.517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0.002252</v>
      </c>
      <c r="C4">
        <v>0.003755</v>
      </c>
      <c r="D4">
        <v>0.00375</v>
      </c>
      <c r="E4">
        <v>0.003749</v>
      </c>
      <c r="F4">
        <v>0.00208</v>
      </c>
      <c r="G4">
        <v>0.011688</v>
      </c>
    </row>
    <row r="5" spans="1:7" ht="12.75">
      <c r="A5" t="s">
        <v>13</v>
      </c>
      <c r="B5">
        <v>5.341885</v>
      </c>
      <c r="C5">
        <v>4.095298</v>
      </c>
      <c r="D5">
        <v>-0.437102</v>
      </c>
      <c r="E5">
        <v>-3.085254</v>
      </c>
      <c r="F5">
        <v>-6.918227</v>
      </c>
      <c r="G5">
        <v>5.902945</v>
      </c>
    </row>
    <row r="6" spans="1:7" ht="12.75">
      <c r="A6" t="s">
        <v>14</v>
      </c>
      <c r="B6" s="56">
        <v>-156.2464</v>
      </c>
      <c r="C6" s="56">
        <v>25.47197</v>
      </c>
      <c r="D6" s="56">
        <v>14.10587</v>
      </c>
      <c r="E6" s="56">
        <v>88.19817</v>
      </c>
      <c r="F6" s="56">
        <v>-61.15508</v>
      </c>
      <c r="G6" s="56">
        <v>0.007183144</v>
      </c>
    </row>
    <row r="7" spans="1:7" ht="12.75">
      <c r="A7" t="s">
        <v>15</v>
      </c>
      <c r="B7" s="56">
        <v>10000</v>
      </c>
      <c r="C7" s="56">
        <v>10000</v>
      </c>
      <c r="D7" s="56">
        <v>10000</v>
      </c>
      <c r="E7" s="56">
        <v>10000</v>
      </c>
      <c r="F7" s="56">
        <v>10000</v>
      </c>
      <c r="G7" s="56">
        <v>10000</v>
      </c>
    </row>
    <row r="8" spans="1:7" ht="12.75">
      <c r="A8" t="s">
        <v>16</v>
      </c>
      <c r="B8" s="56">
        <v>-3.782491</v>
      </c>
      <c r="C8" s="56">
        <v>-4.084879</v>
      </c>
      <c r="D8" s="56">
        <v>-0.9808914</v>
      </c>
      <c r="E8" s="56">
        <v>-2.387421</v>
      </c>
      <c r="F8" s="56">
        <v>-6.695073</v>
      </c>
      <c r="G8" s="56">
        <v>-3.234249</v>
      </c>
    </row>
    <row r="9" spans="1:7" ht="12.75">
      <c r="A9" t="s">
        <v>17</v>
      </c>
      <c r="B9" s="56">
        <v>-0.5029615</v>
      </c>
      <c r="C9" s="56">
        <v>-0.6150555</v>
      </c>
      <c r="D9" s="56">
        <v>-0.4731685</v>
      </c>
      <c r="E9" s="56">
        <v>0.561945</v>
      </c>
      <c r="F9" s="56">
        <v>-1.887602</v>
      </c>
      <c r="G9" s="56">
        <v>-0.4512979</v>
      </c>
    </row>
    <row r="10" spans="1:7" ht="12.75">
      <c r="A10" t="s">
        <v>18</v>
      </c>
      <c r="B10" s="56">
        <v>0.2171115</v>
      </c>
      <c r="C10" s="56">
        <v>0.9994598</v>
      </c>
      <c r="D10" s="56">
        <v>0.850168</v>
      </c>
      <c r="E10" s="56">
        <v>0.7064867</v>
      </c>
      <c r="F10" s="56">
        <v>-0.9985319</v>
      </c>
      <c r="G10" s="56">
        <v>0.5134452</v>
      </c>
    </row>
    <row r="11" spans="1:7" ht="12.75">
      <c r="A11" t="s">
        <v>19</v>
      </c>
      <c r="B11" s="56">
        <v>2.543133</v>
      </c>
      <c r="C11" s="56">
        <v>1.831003</v>
      </c>
      <c r="D11" s="56">
        <v>2.106339</v>
      </c>
      <c r="E11" s="56">
        <v>1.826515</v>
      </c>
      <c r="F11" s="56">
        <v>12.98403</v>
      </c>
      <c r="G11" s="56">
        <v>3.487238</v>
      </c>
    </row>
    <row r="12" spans="1:7" ht="12.75">
      <c r="A12" t="s">
        <v>20</v>
      </c>
      <c r="B12" s="56">
        <v>0.0845021</v>
      </c>
      <c r="C12" s="56">
        <v>-0.3291421</v>
      </c>
      <c r="D12" s="56">
        <v>0.318969</v>
      </c>
      <c r="E12" s="56">
        <v>0.2424664</v>
      </c>
      <c r="F12" s="56">
        <v>-0.08299856</v>
      </c>
      <c r="G12" s="56">
        <v>0.05691837</v>
      </c>
    </row>
    <row r="13" spans="1:7" ht="12.75">
      <c r="A13" t="s">
        <v>21</v>
      </c>
      <c r="B13" s="56">
        <v>-0.03159674</v>
      </c>
      <c r="C13" s="56">
        <v>-0.05567752</v>
      </c>
      <c r="D13" s="56">
        <v>-0.07175691</v>
      </c>
      <c r="E13" s="56">
        <v>0.08668746</v>
      </c>
      <c r="F13" s="56">
        <v>-0.0772707</v>
      </c>
      <c r="G13" s="56">
        <v>-0.02468387</v>
      </c>
    </row>
    <row r="14" spans="1:7" ht="12.75">
      <c r="A14" t="s">
        <v>22</v>
      </c>
      <c r="B14" s="56">
        <v>0.1994357</v>
      </c>
      <c r="C14" s="56">
        <v>0.1209234</v>
      </c>
      <c r="D14" s="56">
        <v>0.1641288</v>
      </c>
      <c r="E14" s="56">
        <v>0.09498846</v>
      </c>
      <c r="F14" s="56">
        <v>0.1433763</v>
      </c>
      <c r="G14" s="56">
        <v>0.1394233</v>
      </c>
    </row>
    <row r="15" spans="1:7" ht="12.75">
      <c r="A15" t="s">
        <v>23</v>
      </c>
      <c r="B15" s="56">
        <v>-0.4896362</v>
      </c>
      <c r="C15" s="56">
        <v>-0.1390224</v>
      </c>
      <c r="D15" s="56">
        <v>-0.1540113</v>
      </c>
      <c r="E15" s="56">
        <v>-0.1939048</v>
      </c>
      <c r="F15" s="56">
        <v>-0.3816845</v>
      </c>
      <c r="G15" s="56">
        <v>-0.2388891</v>
      </c>
    </row>
    <row r="16" spans="1:7" ht="12.75">
      <c r="A16" t="s">
        <v>24</v>
      </c>
      <c r="B16" s="56">
        <v>0.01303869</v>
      </c>
      <c r="C16" s="56">
        <v>0.003262699</v>
      </c>
      <c r="D16" s="56">
        <v>0.01675686</v>
      </c>
      <c r="E16" s="56">
        <v>0.03965926</v>
      </c>
      <c r="F16" s="56">
        <v>-0.003080883</v>
      </c>
      <c r="G16" s="56">
        <v>0.01582723</v>
      </c>
    </row>
    <row r="17" spans="1:7" ht="12.75">
      <c r="A17" t="s">
        <v>25</v>
      </c>
      <c r="B17" s="56">
        <v>-0.02508228</v>
      </c>
      <c r="C17" s="56">
        <v>-0.01830787</v>
      </c>
      <c r="D17" s="56">
        <v>-0.01616706</v>
      </c>
      <c r="E17" s="56">
        <v>-0.01447018</v>
      </c>
      <c r="F17" s="56">
        <v>-0.02687735</v>
      </c>
      <c r="G17" s="56">
        <v>-0.01899189</v>
      </c>
    </row>
    <row r="18" spans="1:7" ht="12.75">
      <c r="A18" t="s">
        <v>26</v>
      </c>
      <c r="B18" s="56">
        <v>0.05731478</v>
      </c>
      <c r="C18" s="56">
        <v>0.01888784</v>
      </c>
      <c r="D18" s="56">
        <v>0.01934887</v>
      </c>
      <c r="E18" s="56">
        <v>-0.003866569</v>
      </c>
      <c r="F18" s="56">
        <v>0.009306411</v>
      </c>
      <c r="G18" s="56">
        <v>0.01778713</v>
      </c>
    </row>
    <row r="19" spans="1:7" ht="12.75">
      <c r="A19" t="s">
        <v>27</v>
      </c>
      <c r="B19" s="56">
        <v>-0.2108262</v>
      </c>
      <c r="C19" s="56">
        <v>-0.1983712</v>
      </c>
      <c r="D19" s="56">
        <v>-0.1995033</v>
      </c>
      <c r="E19" s="56">
        <v>-0.1891115</v>
      </c>
      <c r="F19" s="56">
        <v>-0.1579425</v>
      </c>
      <c r="G19" s="56">
        <v>-0.1928226</v>
      </c>
    </row>
    <row r="20" spans="1:7" ht="12.75">
      <c r="A20" t="s">
        <v>28</v>
      </c>
      <c r="B20" s="56">
        <v>-0.001109575</v>
      </c>
      <c r="C20" s="56">
        <v>-0.003204027</v>
      </c>
      <c r="D20" s="56">
        <v>-0.004546079</v>
      </c>
      <c r="E20" s="56">
        <v>0.003916035</v>
      </c>
      <c r="F20" s="56">
        <v>0.001171748</v>
      </c>
      <c r="G20" s="56">
        <v>-0.0009276951</v>
      </c>
    </row>
    <row r="21" spans="1:7" ht="12.75">
      <c r="A21" t="s">
        <v>29</v>
      </c>
      <c r="B21" s="56">
        <v>-101.1257</v>
      </c>
      <c r="C21" s="56">
        <v>67.09496</v>
      </c>
      <c r="D21" s="56">
        <v>-2.203778</v>
      </c>
      <c r="E21" s="56">
        <v>47.71294</v>
      </c>
      <c r="F21" s="56">
        <v>-93.61191</v>
      </c>
      <c r="G21" s="56">
        <v>0.005908294</v>
      </c>
    </row>
    <row r="22" spans="1:7" ht="12.75">
      <c r="A22" t="s">
        <v>30</v>
      </c>
      <c r="B22" s="56">
        <v>106.8418</v>
      </c>
      <c r="C22" s="56">
        <v>81.90778</v>
      </c>
      <c r="D22" s="56">
        <v>-8.742038</v>
      </c>
      <c r="E22" s="56">
        <v>-61.70586</v>
      </c>
      <c r="F22" s="56">
        <v>-138.3734</v>
      </c>
      <c r="G22" s="56">
        <v>0</v>
      </c>
    </row>
    <row r="23" spans="1:7" ht="12.75">
      <c r="A23" t="s">
        <v>31</v>
      </c>
      <c r="B23" s="56">
        <v>-6.08813</v>
      </c>
      <c r="C23" s="56">
        <v>-0.3004222</v>
      </c>
      <c r="D23" s="56">
        <v>-3.48706</v>
      </c>
      <c r="E23" s="56">
        <v>-0.336611</v>
      </c>
      <c r="F23" s="56">
        <v>8.888598</v>
      </c>
      <c r="G23" s="56">
        <v>-0.6862521</v>
      </c>
    </row>
    <row r="24" spans="1:7" ht="12.75">
      <c r="A24" t="s">
        <v>32</v>
      </c>
      <c r="B24" s="56">
        <v>-1.965341</v>
      </c>
      <c r="C24" s="56">
        <v>-4.669686</v>
      </c>
      <c r="D24" s="56">
        <v>-3.469301</v>
      </c>
      <c r="E24" s="56">
        <v>-0.3670292</v>
      </c>
      <c r="F24" s="56">
        <v>1.079518</v>
      </c>
      <c r="G24" s="56">
        <v>-2.187996</v>
      </c>
    </row>
    <row r="25" spans="1:7" ht="12.75">
      <c r="A25" t="s">
        <v>33</v>
      </c>
      <c r="B25" s="56">
        <v>-0.6781745</v>
      </c>
      <c r="C25" s="56">
        <v>-0.2818151</v>
      </c>
      <c r="D25" s="56">
        <v>-0.7744927</v>
      </c>
      <c r="E25" s="56">
        <v>0.407085</v>
      </c>
      <c r="F25" s="56">
        <v>-1.752251</v>
      </c>
      <c r="G25" s="56">
        <v>-0.4881072</v>
      </c>
    </row>
    <row r="26" spans="1:7" ht="12.75">
      <c r="A26" t="s">
        <v>34</v>
      </c>
      <c r="B26" s="56">
        <v>-0.2379414</v>
      </c>
      <c r="C26" s="56">
        <v>0.4507147</v>
      </c>
      <c r="D26" s="56">
        <v>0.457937</v>
      </c>
      <c r="E26" s="56">
        <v>0.1511185</v>
      </c>
      <c r="F26" s="56">
        <v>0.5277492</v>
      </c>
      <c r="G26" s="56">
        <v>0.2914037</v>
      </c>
    </row>
    <row r="27" spans="1:7" ht="12.75">
      <c r="A27" t="s">
        <v>35</v>
      </c>
      <c r="B27" s="56">
        <v>-0.2577958</v>
      </c>
      <c r="C27" s="56">
        <v>-0.004958386</v>
      </c>
      <c r="D27" s="56">
        <v>0.2569144</v>
      </c>
      <c r="E27" s="56">
        <v>-0.07330425</v>
      </c>
      <c r="F27" s="56">
        <v>-0.01840052</v>
      </c>
      <c r="G27" s="56">
        <v>0.003289707</v>
      </c>
    </row>
    <row r="28" spans="1:7" ht="12.75">
      <c r="A28" t="s">
        <v>36</v>
      </c>
      <c r="B28" s="56">
        <v>-0.1280554</v>
      </c>
      <c r="C28" s="56">
        <v>-0.440099</v>
      </c>
      <c r="D28" s="56">
        <v>-0.2965238</v>
      </c>
      <c r="E28" s="56">
        <v>-0.1301851</v>
      </c>
      <c r="F28" s="56">
        <v>0.1302934</v>
      </c>
      <c r="G28" s="56">
        <v>-0.2098074</v>
      </c>
    </row>
    <row r="29" spans="1:7" ht="12.75">
      <c r="A29" t="s">
        <v>37</v>
      </c>
      <c r="B29" s="56">
        <v>-0.06860478</v>
      </c>
      <c r="C29" s="56">
        <v>-0.01722556</v>
      </c>
      <c r="D29" s="56">
        <v>-0.03129052</v>
      </c>
      <c r="E29" s="56">
        <v>0.0636454</v>
      </c>
      <c r="F29" s="56">
        <v>-0.003908122</v>
      </c>
      <c r="G29" s="56">
        <v>-0.00678992</v>
      </c>
    </row>
    <row r="30" spans="1:7" ht="12.75">
      <c r="A30" t="s">
        <v>38</v>
      </c>
      <c r="B30" s="56">
        <v>-0.03784672</v>
      </c>
      <c r="C30" s="56">
        <v>0.1947379</v>
      </c>
      <c r="D30" s="56">
        <v>0.1527249</v>
      </c>
      <c r="E30" s="56">
        <v>0.0476019</v>
      </c>
      <c r="F30" s="56">
        <v>0.2456266</v>
      </c>
      <c r="G30" s="56">
        <v>0.1223892</v>
      </c>
    </row>
    <row r="31" spans="1:7" ht="12.75">
      <c r="A31" t="s">
        <v>39</v>
      </c>
      <c r="B31" s="56">
        <v>-0.0111897</v>
      </c>
      <c r="C31" s="56">
        <v>0.02131304</v>
      </c>
      <c r="D31" s="56">
        <v>0.0591703</v>
      </c>
      <c r="E31" s="56">
        <v>0.03461235</v>
      </c>
      <c r="F31" s="56">
        <v>0.001391211</v>
      </c>
      <c r="G31" s="56">
        <v>0.02626845</v>
      </c>
    </row>
    <row r="32" spans="1:7" ht="12.75">
      <c r="A32" t="s">
        <v>40</v>
      </c>
      <c r="B32" s="56">
        <v>0.0006616028</v>
      </c>
      <c r="C32" s="56">
        <v>-0.02566402</v>
      </c>
      <c r="D32" s="56">
        <v>-0.001934333</v>
      </c>
      <c r="E32" s="56">
        <v>0.02240705</v>
      </c>
      <c r="F32" s="56">
        <v>0.002744872</v>
      </c>
      <c r="G32" s="56">
        <v>-0.0007990926</v>
      </c>
    </row>
    <row r="33" spans="1:7" ht="12.75">
      <c r="A33" t="s">
        <v>41</v>
      </c>
      <c r="B33" s="56">
        <v>0.1108857</v>
      </c>
      <c r="C33" s="56">
        <v>0.0594932</v>
      </c>
      <c r="D33" s="56">
        <v>0.09770089</v>
      </c>
      <c r="E33" s="56">
        <v>0.07205256</v>
      </c>
      <c r="F33" s="56">
        <v>0.08000561</v>
      </c>
      <c r="G33" s="56">
        <v>0.08187405</v>
      </c>
    </row>
    <row r="34" spans="1:7" ht="12.75">
      <c r="A34" t="s">
        <v>42</v>
      </c>
      <c r="B34" s="56">
        <v>-0.01935456</v>
      </c>
      <c r="C34" s="56">
        <v>0.005056909</v>
      </c>
      <c r="D34" s="56">
        <v>0.017375</v>
      </c>
      <c r="E34" s="56">
        <v>0.01893088</v>
      </c>
      <c r="F34" s="56">
        <v>-0.00773263</v>
      </c>
      <c r="G34" s="56">
        <v>0.006091815</v>
      </c>
    </row>
    <row r="35" spans="1:7" ht="12.75">
      <c r="A35" t="s">
        <v>43</v>
      </c>
      <c r="B35" s="56">
        <v>-0.002967277</v>
      </c>
      <c r="C35" s="56">
        <v>0.001557749</v>
      </c>
      <c r="D35" s="56">
        <v>-0.006529617</v>
      </c>
      <c r="E35" s="56">
        <v>0.003970209</v>
      </c>
      <c r="F35" s="56">
        <v>0.001269649</v>
      </c>
      <c r="G35" s="56">
        <v>-0.0005004628</v>
      </c>
    </row>
    <row r="36" spans="1:6" ht="12.75">
      <c r="A36" t="s">
        <v>44</v>
      </c>
      <c r="B36" s="56">
        <v>20.28198</v>
      </c>
      <c r="C36" s="56">
        <v>20.27893</v>
      </c>
      <c r="D36" s="56">
        <v>20.28198</v>
      </c>
      <c r="E36" s="56">
        <v>20.27893</v>
      </c>
      <c r="F36" s="56">
        <v>20.28809</v>
      </c>
    </row>
    <row r="37" spans="1:6" ht="12.75">
      <c r="A37" t="s">
        <v>45</v>
      </c>
      <c r="B37" s="56">
        <v>0.03662109</v>
      </c>
      <c r="C37" s="56">
        <v>-0.01169841</v>
      </c>
      <c r="D37" s="56">
        <v>-0.04679362</v>
      </c>
      <c r="E37" s="56">
        <v>-0.07476807</v>
      </c>
      <c r="F37" s="56">
        <v>-0.09409587</v>
      </c>
    </row>
    <row r="38" spans="1:7" ht="12.75">
      <c r="A38" t="s">
        <v>54</v>
      </c>
      <c r="B38" s="56">
        <v>0.0002674251</v>
      </c>
      <c r="C38" s="56">
        <v>-4.423363E-05</v>
      </c>
      <c r="D38" s="56">
        <v>-2.398324E-05</v>
      </c>
      <c r="E38" s="56">
        <v>-0.0001494307</v>
      </c>
      <c r="F38" s="56">
        <v>0.0001017421</v>
      </c>
      <c r="G38" s="56">
        <v>0.0001787999</v>
      </c>
    </row>
    <row r="39" spans="1:7" ht="12.75">
      <c r="A39" t="s">
        <v>55</v>
      </c>
      <c r="B39" s="56">
        <v>0.0001690564</v>
      </c>
      <c r="C39" s="56">
        <v>-0.0001136991</v>
      </c>
      <c r="D39" s="56">
        <v>0</v>
      </c>
      <c r="E39" s="56">
        <v>-8.203407E-05</v>
      </c>
      <c r="F39" s="56">
        <v>0.0001605481</v>
      </c>
      <c r="G39" s="56">
        <v>0.0007675472</v>
      </c>
    </row>
    <row r="40" spans="2:5" ht="12.75">
      <c r="B40" t="s">
        <v>46</v>
      </c>
      <c r="C40">
        <v>-0.003752</v>
      </c>
      <c r="D40" t="s">
        <v>47</v>
      </c>
      <c r="E40">
        <v>3.115725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12.517</v>
      </c>
      <c r="C44">
        <v>12.516</v>
      </c>
      <c r="D44">
        <v>12.517</v>
      </c>
      <c r="E44">
        <v>12.517</v>
      </c>
      <c r="F44">
        <v>12.517</v>
      </c>
      <c r="J44">
        <v>12.517</v>
      </c>
    </row>
    <row r="50" spans="1:7" ht="12.75">
      <c r="A50" t="s">
        <v>57</v>
      </c>
      <c r="B50">
        <f>-0.017/(B7*B7+B22*B22)*(B21*B22+B6*B7)</f>
        <v>0.00026742510977691283</v>
      </c>
      <c r="C50">
        <f>-0.017/(C7*C7+C22*C22)*(C21*C22+C6*C7)</f>
        <v>-4.423363328454027E-05</v>
      </c>
      <c r="D50">
        <f>-0.017/(D7*D7+D22*D22)*(D21*D22+D6*D7)</f>
        <v>-2.3983235808110245E-05</v>
      </c>
      <c r="E50">
        <f>-0.017/(E7*E7+E22*E22)*(E21*E22+E6*E7)</f>
        <v>-0.00014943069069806757</v>
      </c>
      <c r="F50">
        <f>-0.017/(F7*F7+F22*F22)*(F21*F22+F6*F7)</f>
        <v>0.000101742077537717</v>
      </c>
      <c r="G50">
        <f>(B50*B$4+C50*C$4+D50*D$4+E50*E$4+F50*F$4)/SUM(B$4:F$4)</f>
        <v>-1.5303594218262684E-07</v>
      </c>
    </row>
    <row r="51" spans="1:7" ht="12.75">
      <c r="A51" t="s">
        <v>58</v>
      </c>
      <c r="B51">
        <f>-0.017/(B7*B7+B22*B22)*(B21*B7-B6*B22)</f>
        <v>0.0001690564719906237</v>
      </c>
      <c r="C51">
        <f>-0.017/(C7*C7+C22*C22)*(C21*C7-C6*C22)</f>
        <v>-0.00011369912412963293</v>
      </c>
      <c r="D51">
        <f>-0.017/(D7*D7+D22*D22)*(D21*D7-D6*D22)</f>
        <v>3.725456364120254E-06</v>
      </c>
      <c r="E51">
        <f>-0.017/(E7*E7+E22*E22)*(E21*E7-E6*E22)</f>
        <v>-8.203407292799183E-05</v>
      </c>
      <c r="F51">
        <f>-0.017/(F7*F7+F22*F22)*(F21*F7-F6*F22)</f>
        <v>0.00016054808671919576</v>
      </c>
      <c r="G51">
        <f>(B51*B$4+C51*C$4+D51*D$4+E51*E$4+F51*F$4)/SUM(B$4:F$4)</f>
        <v>-3.7599729562109333E-07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10000.002082906814</v>
      </c>
      <c r="C62">
        <f>C7+(2/0.017)*(C8*C50-C23*C51)</f>
        <v>10000.017238976316</v>
      </c>
      <c r="D62">
        <f>D7+(2/0.017)*(D8*D50-D23*D51)</f>
        <v>10000.00429598113</v>
      </c>
      <c r="E62">
        <f>E7+(2/0.017)*(E8*E50-E23*E51)</f>
        <v>10000.03872239973</v>
      </c>
      <c r="F62">
        <f>F7+(2/0.017)*(F8*F50-F23*F51)</f>
        <v>9999.751974348375</v>
      </c>
    </row>
    <row r="63" spans="1:6" ht="12.75">
      <c r="A63" t="s">
        <v>66</v>
      </c>
      <c r="B63">
        <f>B8+(3/0.017)*(B9*B50-B24*B51)</f>
        <v>-3.7475941032880944</v>
      </c>
      <c r="C63">
        <f>C8+(3/0.017)*(C9*C50-C24*C51)</f>
        <v>-4.1737730709512535</v>
      </c>
      <c r="D63">
        <f>D8+(3/0.017)*(D9*D50-D24*D51)</f>
        <v>-0.9766079574349467</v>
      </c>
      <c r="E63">
        <f>E8+(3/0.017)*(E9*E50-E24*E51)</f>
        <v>-2.4075528934665575</v>
      </c>
      <c r="F63">
        <f>F8+(3/0.017)*(F9*F50-F24*F51)</f>
        <v>-6.7595488409158735</v>
      </c>
    </row>
    <row r="64" spans="1:6" ht="12.75">
      <c r="A64" t="s">
        <v>67</v>
      </c>
      <c r="B64">
        <f>B9+(4/0.017)*(B10*B50-B25*B51)</f>
        <v>-0.4623236517446269</v>
      </c>
      <c r="C64">
        <f>C9+(4/0.017)*(C10*C50-C25*C51)</f>
        <v>-0.6329971160734928</v>
      </c>
      <c r="D64">
        <f>D9+(4/0.017)*(D10*D50-D25*D51)</f>
        <v>-0.477287191967607</v>
      </c>
      <c r="E64">
        <f>E9+(4/0.017)*(E10*E50-E25*E51)</f>
        <v>0.5449624223595043</v>
      </c>
      <c r="F64">
        <f>F9+(4/0.017)*(F10*F50-F25*F51)</f>
        <v>-1.8453130975275027</v>
      </c>
    </row>
    <row r="65" spans="1:6" ht="12.75">
      <c r="A65" t="s">
        <v>68</v>
      </c>
      <c r="B65">
        <f>B10+(5/0.017)*(B11*B50-B26*B51)</f>
        <v>0.42897125156670574</v>
      </c>
      <c r="C65">
        <f>C10+(5/0.017)*(C11*C50-C26*C51)</f>
        <v>0.9907109621698403</v>
      </c>
      <c r="D65">
        <f>D10+(5/0.017)*(D11*D50-D26*D51)</f>
        <v>0.834808338458872</v>
      </c>
      <c r="E65">
        <f>E10+(5/0.017)*(E11*E50-E26*E51)</f>
        <v>0.6298571317733493</v>
      </c>
      <c r="F65">
        <f>F10+(5/0.017)*(F11*F50-F26*F51)</f>
        <v>-0.6349162933281007</v>
      </c>
    </row>
    <row r="66" spans="1:6" ht="12.75">
      <c r="A66" t="s">
        <v>69</v>
      </c>
      <c r="B66">
        <f>B11+(6/0.017)*(B12*B50-B27*B51)</f>
        <v>2.566490658286193</v>
      </c>
      <c r="C66">
        <f>C11+(6/0.017)*(C12*C50-C27*C51)</f>
        <v>1.8359425482839788</v>
      </c>
      <c r="D66">
        <f>D11+(6/0.017)*(D12*D50-D27*D51)</f>
        <v>2.1033012239544737</v>
      </c>
      <c r="E66">
        <f>E11+(6/0.017)*(E12*E50-E27*E51)</f>
        <v>1.8116048701834686</v>
      </c>
      <c r="F66">
        <f>F11+(6/0.017)*(F12*F50-F27*F51)</f>
        <v>12.98209225494833</v>
      </c>
    </row>
    <row r="67" spans="1:6" ht="12.75">
      <c r="A67" t="s">
        <v>70</v>
      </c>
      <c r="B67">
        <f>B12+(7/0.017)*(B13*B50-B28*B51)</f>
        <v>0.08993691337422287</v>
      </c>
      <c r="C67">
        <f>C12+(7/0.017)*(C13*C50-C28*C51)</f>
        <v>-0.3487322389881872</v>
      </c>
      <c r="D67">
        <f>D12+(7/0.017)*(D13*D50-D28*D51)</f>
        <v>0.3201325026822648</v>
      </c>
      <c r="E67">
        <f>E12+(7/0.017)*(E13*E50-E28*E51)</f>
        <v>0.23273500781932982</v>
      </c>
      <c r="F67">
        <f>F12+(7/0.017)*(F13*F50-F28*F51)</f>
        <v>-0.09484916373120751</v>
      </c>
    </row>
    <row r="68" spans="1:6" ht="12.75">
      <c r="A68" t="s">
        <v>71</v>
      </c>
      <c r="B68">
        <f>B13+(8/0.017)*(B14*B50-B29*B51)</f>
        <v>-0.0010404124543866577</v>
      </c>
      <c r="C68">
        <f>C13+(8/0.017)*(C14*C50-C29*C51)</f>
        <v>-0.05911630231329987</v>
      </c>
      <c r="D68">
        <f>D13+(8/0.017)*(D14*D50-D29*D51)</f>
        <v>-0.07355444799832071</v>
      </c>
      <c r="E68">
        <f>E13+(8/0.017)*(E14*E50-E29*E51)</f>
        <v>0.08246482479952255</v>
      </c>
      <c r="F68">
        <f>F13+(8/0.017)*(F14*F50-F29*F51)</f>
        <v>-0.0701107733452065</v>
      </c>
    </row>
    <row r="69" spans="1:6" ht="12.75">
      <c r="A69" t="s">
        <v>72</v>
      </c>
      <c r="B69">
        <f>B14+(9/0.017)*(B15*B50-B30*B51)</f>
        <v>0.1335012862243999</v>
      </c>
      <c r="C69">
        <f>C14+(9/0.017)*(C15*C50-C30*C51)</f>
        <v>0.13590098533664863</v>
      </c>
      <c r="D69">
        <f>D14+(9/0.017)*(D15*D50-D30*D51)</f>
        <v>0.16578306319818475</v>
      </c>
      <c r="E69">
        <f>E14+(9/0.017)*(E15*E50-E30*E51)</f>
        <v>0.11239568078635498</v>
      </c>
      <c r="F69">
        <f>F14+(9/0.017)*(F15*F50-F30*F51)</f>
        <v>0.1019401651740251</v>
      </c>
    </row>
    <row r="70" spans="1:6" ht="12.75">
      <c r="A70" t="s">
        <v>73</v>
      </c>
      <c r="B70">
        <f>B15+(10/0.017)*(B16*B50-B31*B51)</f>
        <v>-0.4864723386416291</v>
      </c>
      <c r="C70">
        <f>C15+(10/0.017)*(C16*C50-C31*C51)</f>
        <v>-0.13768183944149645</v>
      </c>
      <c r="D70">
        <f>D15+(10/0.017)*(D16*D50-D31*D51)</f>
        <v>-0.15437737064440316</v>
      </c>
      <c r="E70">
        <f>E15+(10/0.017)*(E16*E50-E31*E51)</f>
        <v>-0.1957206344530971</v>
      </c>
      <c r="F70">
        <f>F15+(10/0.017)*(F16*F50-F31*F51)</f>
        <v>-0.3820002715890255</v>
      </c>
    </row>
    <row r="71" spans="1:6" ht="12.75">
      <c r="A71" t="s">
        <v>74</v>
      </c>
      <c r="B71">
        <f>B16+(11/0.017)*(B17*B50-B32*B51)</f>
        <v>0.008626085476793752</v>
      </c>
      <c r="C71">
        <f>C16+(11/0.017)*(C17*C50-C32*C51)</f>
        <v>0.0018986000078654232</v>
      </c>
      <c r="D71">
        <f>D16+(11/0.017)*(D17*D50-D32*D51)</f>
        <v>0.017012412443551735</v>
      </c>
      <c r="E71">
        <f>E16+(11/0.017)*(E17*E50-E32*E51)</f>
        <v>0.0422477738954701</v>
      </c>
      <c r="F71">
        <f>F16+(11/0.017)*(F17*F50-F32*F51)</f>
        <v>-0.005135450948915998</v>
      </c>
    </row>
    <row r="72" spans="1:6" ht="12.75">
      <c r="A72" t="s">
        <v>75</v>
      </c>
      <c r="B72">
        <f>B17+(12/0.017)*(B18*B50-B33*B51)</f>
        <v>-0.027495362754967827</v>
      </c>
      <c r="C72">
        <f>C17+(12/0.017)*(C18*C50-C33*C51)</f>
        <v>-0.014122801569243289</v>
      </c>
      <c r="D72">
        <f>D17+(12/0.017)*(D18*D50-D33*D51)</f>
        <v>-0.01675155099830201</v>
      </c>
      <c r="E72">
        <f>E17+(12/0.017)*(E18*E50-E33*E51)</f>
        <v>-0.009890027737889238</v>
      </c>
      <c r="F72">
        <f>F17+(12/0.017)*(F18*F50-F33*F51)</f>
        <v>-0.03527586342781809</v>
      </c>
    </row>
    <row r="73" spans="1:6" ht="12.75">
      <c r="A73" t="s">
        <v>76</v>
      </c>
      <c r="B73">
        <f>B18+(13/0.017)*(B19*B50-B34*B51)</f>
        <v>0.016702622433638778</v>
      </c>
      <c r="C73">
        <f>C18+(13/0.017)*(C19*C50-C34*C51)</f>
        <v>0.02603756855932511</v>
      </c>
      <c r="D73">
        <f>D18+(13/0.017)*(D19*D50-D34*D51)</f>
        <v>0.022958285499582613</v>
      </c>
      <c r="E73">
        <f>E18+(13/0.017)*(E19*E50-E34*E51)</f>
        <v>0.01893087278282133</v>
      </c>
      <c r="F73">
        <f>F18+(13/0.017)*(F19*F50-F34*F51)</f>
        <v>-0.002032601275647904</v>
      </c>
    </row>
    <row r="74" spans="1:6" ht="12.75">
      <c r="A74" t="s">
        <v>77</v>
      </c>
      <c r="B74">
        <f>B19+(14/0.017)*(B20*B50-B35*B51)</f>
        <v>-0.2106574512759991</v>
      </c>
      <c r="C74">
        <f>C19+(14/0.017)*(C20*C50-C35*C51)</f>
        <v>-0.19810862550989894</v>
      </c>
      <c r="D74">
        <f>D19+(14/0.017)*(D20*D50-D35*D51)</f>
        <v>-0.1993934778335211</v>
      </c>
      <c r="E74">
        <f>E19+(14/0.017)*(E20*E50-E35*E51)</f>
        <v>-0.18932519221193142</v>
      </c>
      <c r="F74">
        <f>F19+(14/0.017)*(F20*F50-F35*F51)</f>
        <v>-0.15801219005802236</v>
      </c>
    </row>
    <row r="75" spans="1:6" ht="12.75">
      <c r="A75" t="s">
        <v>78</v>
      </c>
      <c r="B75" s="56">
        <f>B20</f>
        <v>-0.001109575</v>
      </c>
      <c r="C75" s="56">
        <f>C20</f>
        <v>-0.003204027</v>
      </c>
      <c r="D75" s="56">
        <f>D20</f>
        <v>-0.004546079</v>
      </c>
      <c r="E75" s="56">
        <f>E20</f>
        <v>0.003916035</v>
      </c>
      <c r="F75" s="56">
        <f>F20</f>
        <v>0.001171748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106.57502665677855</v>
      </c>
      <c r="C82">
        <f>C22+(2/0.017)*(C8*C51+C23*C50)</f>
        <v>81.96398422704716</v>
      </c>
      <c r="D82">
        <f>D22+(2/0.017)*(D8*D51+D23*D50)</f>
        <v>-8.732628974806072</v>
      </c>
      <c r="E82">
        <f>E22+(2/0.017)*(E8*E51+E23*E50)</f>
        <v>-61.676901190276425</v>
      </c>
      <c r="F82">
        <f>F22+(2/0.017)*(F8*F51+F23*F50)</f>
        <v>-138.39346314513855</v>
      </c>
    </row>
    <row r="83" spans="1:6" ht="12.75">
      <c r="A83" t="s">
        <v>81</v>
      </c>
      <c r="B83">
        <f>B23+(3/0.017)*(B9*B51+B24*B50)</f>
        <v>-6.195884781660796</v>
      </c>
      <c r="C83">
        <f>C23+(3/0.017)*(C9*C51+C24*C50)</f>
        <v>-0.251630120637812</v>
      </c>
      <c r="D83">
        <f>D23+(3/0.017)*(D9*D51+D24*D50)</f>
        <v>-3.4726878302283497</v>
      </c>
      <c r="E83">
        <f>E23+(3/0.017)*(E9*E51+E24*E50)</f>
        <v>-0.335067448867499</v>
      </c>
      <c r="F83">
        <f>F23+(3/0.017)*(F9*F51+F24*F50)</f>
        <v>8.854500620200946</v>
      </c>
    </row>
    <row r="84" spans="1:6" ht="12.75">
      <c r="A84" t="s">
        <v>82</v>
      </c>
      <c r="B84">
        <f>B24+(4/0.017)*(B10*B51+B25*B50)</f>
        <v>-1.999377890798073</v>
      </c>
      <c r="C84">
        <f>C24+(4/0.017)*(C10*C51+C25*C50)</f>
        <v>-4.693491176017725</v>
      </c>
      <c r="D84">
        <f>D24+(4/0.017)*(D10*D51+D25*D50)</f>
        <v>-3.4641852106254283</v>
      </c>
      <c r="E84">
        <f>E24+(4/0.017)*(E10*E51+E25*E50)</f>
        <v>-0.39497907628077156</v>
      </c>
      <c r="F84">
        <f>F24+(4/0.017)*(F10*F51+F25*F50)</f>
        <v>0.9998497545457352</v>
      </c>
    </row>
    <row r="85" spans="1:6" ht="12.75">
      <c r="A85" t="s">
        <v>83</v>
      </c>
      <c r="B85">
        <f>B25+(5/0.017)*(B11*B51+B26*B50)</f>
        <v>-0.570438738891924</v>
      </c>
      <c r="C85">
        <f>C25+(5/0.017)*(C11*C51+C26*C50)</f>
        <v>-0.34890927239249464</v>
      </c>
      <c r="D85">
        <f>D25+(5/0.017)*(D11*D51+D26*D50)</f>
        <v>-0.77541497559521</v>
      </c>
      <c r="E85">
        <f>E25+(5/0.017)*(E11*E51+E26*E50)</f>
        <v>0.35637376278049204</v>
      </c>
      <c r="F85">
        <f>F25+(5/0.017)*(F11*F51+F26*F50)</f>
        <v>-1.1233523310495563</v>
      </c>
    </row>
    <row r="86" spans="1:6" ht="12.75">
      <c r="A86" t="s">
        <v>84</v>
      </c>
      <c r="B86">
        <f>B26+(6/0.017)*(B12*B51+B27*B50)</f>
        <v>-0.25723155642819817</v>
      </c>
      <c r="C86">
        <f>C26+(6/0.017)*(C12*C51+C27*C50)</f>
        <v>0.4640002867925395</v>
      </c>
      <c r="D86">
        <f>D26+(6/0.017)*(D12*D51+D27*D50)</f>
        <v>0.4561817058070498</v>
      </c>
      <c r="E86">
        <f>E26+(6/0.017)*(E12*E51+E27*E50)</f>
        <v>0.14796440530649982</v>
      </c>
      <c r="F86">
        <f>F26+(6/0.017)*(F12*F51+F27*F50)</f>
        <v>0.522385423361992</v>
      </c>
    </row>
    <row r="87" spans="1:6" ht="12.75">
      <c r="A87" t="s">
        <v>85</v>
      </c>
      <c r="B87">
        <f>B27+(7/0.017)*(B13*B51+B28*B50)</f>
        <v>-0.27409627291490124</v>
      </c>
      <c r="C87">
        <f>C27+(7/0.017)*(C13*C51+C28*C50)</f>
        <v>0.005664181131071826</v>
      </c>
      <c r="D87">
        <f>D27+(7/0.017)*(D13*D51+D28*D50)</f>
        <v>0.25973263005103614</v>
      </c>
      <c r="E87">
        <f>E27+(7/0.017)*(E13*E51+E28*E50)</f>
        <v>-0.06822211658987633</v>
      </c>
      <c r="F87">
        <f>F27+(7/0.017)*(F13*F51+F28*F50)</f>
        <v>-0.018050248992529487</v>
      </c>
    </row>
    <row r="88" spans="1:6" ht="12.75">
      <c r="A88" t="s">
        <v>86</v>
      </c>
      <c r="B88">
        <f>B28+(8/0.017)*(B14*B51+B29*B50)</f>
        <v>-0.1208228094078779</v>
      </c>
      <c r="C88">
        <f>C28+(8/0.017)*(C14*C51+C29*C50)</f>
        <v>-0.4462104990882901</v>
      </c>
      <c r="D88">
        <f>D28+(8/0.017)*(D14*D51+D29*D50)</f>
        <v>-0.2958829046577817</v>
      </c>
      <c r="E88">
        <f>E28+(8/0.017)*(E14*E51+E29*E50)</f>
        <v>-0.1383276253349235</v>
      </c>
      <c r="F88">
        <f>F28+(8/0.017)*(F14*F51+F29*F50)</f>
        <v>0.14093865656203602</v>
      </c>
    </row>
    <row r="89" spans="1:6" ht="12.75">
      <c r="A89" t="s">
        <v>87</v>
      </c>
      <c r="B89">
        <f>B29+(9/0.017)*(B15*B51+B30*B50)</f>
        <v>-0.11778572035496021</v>
      </c>
      <c r="C89">
        <f>C29+(9/0.017)*(C15*C51+C30*C50)</f>
        <v>-0.013417628098071645</v>
      </c>
      <c r="D89">
        <f>D29+(9/0.017)*(D15*D51+D30*D50)</f>
        <v>-0.03353342570669491</v>
      </c>
      <c r="E89">
        <f>E29+(9/0.017)*(E15*E51+E30*E50)</f>
        <v>0.06830084361051329</v>
      </c>
      <c r="F89">
        <f>F29+(9/0.017)*(F15*F51+F30*F50)</f>
        <v>-0.023119498506213157</v>
      </c>
    </row>
    <row r="90" spans="1:6" ht="12.75">
      <c r="A90" t="s">
        <v>88</v>
      </c>
      <c r="B90">
        <f>B30+(10/0.017)*(B16*B51+B31*B50)</f>
        <v>-0.03831032695299488</v>
      </c>
      <c r="C90">
        <f>C30+(10/0.017)*(C16*C51+C31*C50)</f>
        <v>0.1939651239916839</v>
      </c>
      <c r="D90">
        <f>D30+(10/0.017)*(D16*D51+D31*D50)</f>
        <v>0.15192685981940768</v>
      </c>
      <c r="E90">
        <f>E30+(10/0.017)*(E16*E51+E31*E50)</f>
        <v>0.0426456894151215</v>
      </c>
      <c r="F90">
        <f>F30+(10/0.017)*(F16*F51+F31*F50)</f>
        <v>0.24541890283904566</v>
      </c>
    </row>
    <row r="91" spans="1:6" ht="12.75">
      <c r="A91" t="s">
        <v>89</v>
      </c>
      <c r="B91">
        <f>B31+(11/0.017)*(B17*B51+B32*B50)</f>
        <v>-0.013818954012557939</v>
      </c>
      <c r="C91">
        <f>C31+(11/0.017)*(C17*C51+C32*C50)</f>
        <v>0.023394499880154657</v>
      </c>
      <c r="D91">
        <f>D31+(11/0.017)*(D17*D51+D32*D50)</f>
        <v>0.05916134592746749</v>
      </c>
      <c r="E91">
        <f>E31+(11/0.017)*(E17*E51+E32*E50)</f>
        <v>0.03321389207513796</v>
      </c>
      <c r="F91">
        <f>F31+(11/0.017)*(F17*F51+F32*F50)</f>
        <v>-0.0012202136779998673</v>
      </c>
    </row>
    <row r="92" spans="1:6" ht="12.75">
      <c r="A92" t="s">
        <v>90</v>
      </c>
      <c r="B92">
        <f>B32+(12/0.017)*(B18*B51+B33*B50)</f>
        <v>0.028433171031700177</v>
      </c>
      <c r="C92">
        <f>C32+(12/0.017)*(C18*C51+C33*C50)</f>
        <v>-0.029037524416299615</v>
      </c>
      <c r="D92">
        <f>D32+(12/0.017)*(D18*D51+D33*D50)</f>
        <v>-0.0035374624912839093</v>
      </c>
      <c r="E92">
        <f>E32+(12/0.017)*(E18*E51+E33*E50)</f>
        <v>0.015030809950091642</v>
      </c>
      <c r="F92">
        <f>F32+(12/0.017)*(F18*F51+F33*F50)</f>
        <v>0.009545387380949288</v>
      </c>
    </row>
    <row r="93" spans="1:6" ht="12.75">
      <c r="A93" t="s">
        <v>91</v>
      </c>
      <c r="B93">
        <f>B33+(13/0.017)*(B19*B51+B34*B50)</f>
        <v>0.07967237201162618</v>
      </c>
      <c r="C93">
        <f>C33+(13/0.017)*(C19*C51+C34*C50)</f>
        <v>0.07656980594386496</v>
      </c>
      <c r="D93">
        <f>D33+(13/0.017)*(D19*D51+D34*D50)</f>
        <v>0.0968138697476129</v>
      </c>
      <c r="E93">
        <f>E33+(13/0.017)*(E19*E51+E34*E50)</f>
        <v>0.08175264925951742</v>
      </c>
      <c r="F93">
        <f>F33+(13/0.017)*(F19*F51+F34*F50)</f>
        <v>0.06001306292001167</v>
      </c>
    </row>
    <row r="94" spans="1:6" ht="12.75">
      <c r="A94" t="s">
        <v>92</v>
      </c>
      <c r="B94">
        <f>B34+(14/0.017)*(B20*B51+B35*B50)</f>
        <v>-0.020162528998424415</v>
      </c>
      <c r="C94">
        <f>C34+(14/0.017)*(C20*C51+C35*C50)</f>
        <v>0.005300171489294865</v>
      </c>
      <c r="D94">
        <f>D34+(14/0.017)*(D20*D51+D35*D50)</f>
        <v>0.01749001833848672</v>
      </c>
      <c r="E94">
        <f>E34+(14/0.017)*(E20*E51+E35*E50)</f>
        <v>0.018177746397994146</v>
      </c>
      <c r="F94">
        <f>F34+(14/0.017)*(F20*F51+F35*F50)</f>
        <v>-0.0074713252487476345</v>
      </c>
    </row>
    <row r="95" spans="1:6" ht="12.75">
      <c r="A95" t="s">
        <v>93</v>
      </c>
      <c r="B95" s="56">
        <f>B35</f>
        <v>-0.002967277</v>
      </c>
      <c r="C95" s="56">
        <f>C35</f>
        <v>0.001557749</v>
      </c>
      <c r="D95" s="56">
        <f>D35</f>
        <v>-0.006529617</v>
      </c>
      <c r="E95" s="56">
        <f>E35</f>
        <v>0.003970209</v>
      </c>
      <c r="F95" s="56">
        <f>F35</f>
        <v>0.001269649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-3.747593322699328</v>
      </c>
      <c r="C103">
        <f>C63*10000/C62</f>
        <v>-4.173765875806145</v>
      </c>
      <c r="D103">
        <f>D63*10000/D62</f>
        <v>-0.9766075378861913</v>
      </c>
      <c r="E103">
        <f>E63*10000/E62</f>
        <v>-2.4075435708801054</v>
      </c>
      <c r="F103">
        <f>F63*10000/F62</f>
        <v>-6.759716499224825</v>
      </c>
      <c r="G103">
        <f>AVERAGE(C103:E103)</f>
        <v>-2.519305661524147</v>
      </c>
      <c r="H103">
        <f>STDEV(C103:E103)</f>
        <v>1.6015066135085476</v>
      </c>
      <c r="I103">
        <f>(B103*B4+C103*C4+D103*D4+E103*E4+F103*F4)/SUM(B4:F4)</f>
        <v>-3.2632131694508746</v>
      </c>
      <c r="K103">
        <f>(LN(H103)+LN(H123))/2-LN(K114*K115^3)</f>
        <v>-3.3392655527983823</v>
      </c>
    </row>
    <row r="104" spans="1:11" ht="12.75">
      <c r="A104" t="s">
        <v>67</v>
      </c>
      <c r="B104">
        <f>B64*10000/B62</f>
        <v>-0.46232355544693854</v>
      </c>
      <c r="C104">
        <f>C64*10000/C62</f>
        <v>-0.6329960248531448</v>
      </c>
      <c r="D104">
        <f>D64*10000/D62</f>
        <v>-0.47728698692601806</v>
      </c>
      <c r="E104">
        <f>E64*10000/E62</f>
        <v>0.5449603121423999</v>
      </c>
      <c r="F104">
        <f>F64*10000/F62</f>
        <v>-1.8453588671610537</v>
      </c>
      <c r="G104">
        <f>AVERAGE(C104:E104)</f>
        <v>-0.188440899878921</v>
      </c>
      <c r="H104">
        <f>STDEV(C104:E104)</f>
        <v>0.6398979055043115</v>
      </c>
      <c r="I104">
        <f>(B104*B4+C104*C4+D104*D4+E104*E4+F104*F4)/SUM(B4:F4)</f>
        <v>-0.449324339447951</v>
      </c>
      <c r="K104">
        <f>(LN(H104)+LN(H124))/2-LN(K114*K115^4)</f>
        <v>-3.1130811776306113</v>
      </c>
    </row>
    <row r="105" spans="1:11" ht="12.75">
      <c r="A105" t="s">
        <v>68</v>
      </c>
      <c r="B105">
        <f>B65*10000/B62</f>
        <v>0.42897116221601</v>
      </c>
      <c r="C105">
        <f>C65*10000/C62</f>
        <v>0.9907092542885034</v>
      </c>
      <c r="D105">
        <f>D65*10000/D62</f>
        <v>0.8348079798269392</v>
      </c>
      <c r="E105">
        <f>E65*10000/E62</f>
        <v>0.6298546928248306</v>
      </c>
      <c r="F105">
        <f>F65*10000/F62</f>
        <v>-0.6349320412714281</v>
      </c>
      <c r="G105">
        <f>AVERAGE(C105:E105)</f>
        <v>0.8184573089800912</v>
      </c>
      <c r="H105">
        <f>STDEV(C105:E105)</f>
        <v>0.18098207635050803</v>
      </c>
      <c r="I105">
        <f>(B105*B4+C105*C4+D105*D4+E105*E4+F105*F4)/SUM(B4:F4)</f>
        <v>0.5682890304805932</v>
      </c>
      <c r="K105">
        <f>(LN(H105)+LN(H125))/2-LN(K114*K115^5)</f>
        <v>-3.830272684757932</v>
      </c>
    </row>
    <row r="106" spans="1:11" ht="12.75">
      <c r="A106" t="s">
        <v>69</v>
      </c>
      <c r="B106">
        <f>B66*10000/B62</f>
        <v>2.5664901237102162</v>
      </c>
      <c r="C106">
        <f>C66*10000/C62</f>
        <v>1.8359393833124245</v>
      </c>
      <c r="D106">
        <f>D66*10000/D62</f>
        <v>2.1033003203806246</v>
      </c>
      <c r="E106">
        <f>E66*10000/E62</f>
        <v>1.8115978552418386</v>
      </c>
      <c r="F106">
        <f>F66*10000/F62</f>
        <v>12.982414252123785</v>
      </c>
      <c r="G106">
        <f>AVERAGE(C106:E106)</f>
        <v>1.9169458529782961</v>
      </c>
      <c r="H106">
        <f>STDEV(C106:E106)</f>
        <v>0.16184597040953966</v>
      </c>
      <c r="I106">
        <f>(B106*B4+C106*C4+D106*D4+E106*E4+F106*F4)/SUM(B4:F4)</f>
        <v>3.487499444891571</v>
      </c>
      <c r="K106">
        <f>(LN(H106)+LN(H126))/2-LN(K114*K115^6)</f>
        <v>-3.8718755936314104</v>
      </c>
    </row>
    <row r="107" spans="1:11" ht="12.75">
      <c r="A107" t="s">
        <v>70</v>
      </c>
      <c r="B107">
        <f>B67*10000/B62</f>
        <v>0.0899368946412058</v>
      </c>
      <c r="C107">
        <f>C67*10000/C62</f>
        <v>-0.3487316378105428</v>
      </c>
      <c r="D107">
        <f>D67*10000/D62</f>
        <v>0.3201323651540048</v>
      </c>
      <c r="E107">
        <f>E67*10000/E62</f>
        <v>0.2327341066170191</v>
      </c>
      <c r="F107">
        <f>F67*10000/F62</f>
        <v>-0.0948515162921211</v>
      </c>
      <c r="G107">
        <f>AVERAGE(C107:E107)</f>
        <v>0.0680449446534937</v>
      </c>
      <c r="H107">
        <f>STDEV(C107:E107)</f>
        <v>0.3635748254027303</v>
      </c>
      <c r="I107">
        <f>(B107*B4+C107*C4+D107*D4+E107*E4+F107*F4)/SUM(B4:F4)</f>
        <v>0.04932477658799679</v>
      </c>
      <c r="K107">
        <f>(LN(H107)+LN(H127))/2-LN(K114*K115^7)</f>
        <v>-2.89923013184534</v>
      </c>
    </row>
    <row r="108" spans="1:9" ht="12.75">
      <c r="A108" t="s">
        <v>71</v>
      </c>
      <c r="B108">
        <f>B68*10000/B62</f>
        <v>-0.0010404122376784838</v>
      </c>
      <c r="C108">
        <f>C68*10000/C62</f>
        <v>-0.059116200403022005</v>
      </c>
      <c r="D108">
        <f>D68*10000/D62</f>
        <v>-0.07355441639948222</v>
      </c>
      <c r="E108">
        <f>E68*10000/E62</f>
        <v>0.08246450547716809</v>
      </c>
      <c r="F108">
        <f>F68*10000/F62</f>
        <v>-0.07011251231536192</v>
      </c>
      <c r="G108">
        <f>AVERAGE(C108:E108)</f>
        <v>-0.01673537044177871</v>
      </c>
      <c r="H108">
        <f>STDEV(C108:E108)</f>
        <v>0.08621239503134652</v>
      </c>
      <c r="I108">
        <f>(B108*B4+C108*C4+D108*D4+E108*E4+F108*F4)/SUM(B4:F4)</f>
        <v>-0.02161093269297495</v>
      </c>
    </row>
    <row r="109" spans="1:9" ht="12.75">
      <c r="A109" t="s">
        <v>72</v>
      </c>
      <c r="B109">
        <f>B69*10000/B62</f>
        <v>0.13350125841733182</v>
      </c>
      <c r="C109">
        <f>C69*10000/C62</f>
        <v>0.13590075105766575</v>
      </c>
      <c r="D109">
        <f>D69*10000/D62</f>
        <v>0.1657829919781242</v>
      </c>
      <c r="E109">
        <f>E69*10000/E62</f>
        <v>0.11239524556499234</v>
      </c>
      <c r="F109">
        <f>F69*10000/F62</f>
        <v>0.1019426936143263</v>
      </c>
      <c r="G109">
        <f>AVERAGE(C109:E109)</f>
        <v>0.1380263295335941</v>
      </c>
      <c r="H109">
        <f>STDEV(C109:E109)</f>
        <v>0.026757268725735427</v>
      </c>
      <c r="I109">
        <f>(B109*B4+C109*C4+D109*D4+E109*E4+F109*F4)/SUM(B4:F4)</f>
        <v>0.13255799771822704</v>
      </c>
    </row>
    <row r="110" spans="1:11" ht="12.75">
      <c r="A110" t="s">
        <v>73</v>
      </c>
      <c r="B110">
        <f>B70*10000/B62</f>
        <v>-0.48647223731399525</v>
      </c>
      <c r="C110">
        <f>C70*10000/C62</f>
        <v>-0.1376816020925087</v>
      </c>
      <c r="D110">
        <f>D70*10000/D62</f>
        <v>-0.15437730432420452</v>
      </c>
      <c r="E110">
        <f>E70*10000/E62</f>
        <v>-0.1957198765787675</v>
      </c>
      <c r="F110">
        <f>F70*10000/F62</f>
        <v>-0.38200974641065355</v>
      </c>
      <c r="G110">
        <f>AVERAGE(C110:E110)</f>
        <v>-0.16259292766516023</v>
      </c>
      <c r="H110">
        <f>STDEV(C110:E110)</f>
        <v>0.029878632440189127</v>
      </c>
      <c r="I110">
        <f>(B110*B4+C110*C4+D110*D4+E110*E4+F110*F4)/SUM(B4:F4)</f>
        <v>-0.2386615472431806</v>
      </c>
      <c r="K110">
        <f>EXP(AVERAGE(K103:K107))</f>
        <v>0.033016592919829314</v>
      </c>
    </row>
    <row r="111" spans="1:9" ht="12.75">
      <c r="A111" t="s">
        <v>74</v>
      </c>
      <c r="B111">
        <f>B71*10000/B62</f>
        <v>0.008626083680060905</v>
      </c>
      <c r="C111">
        <f>C71*10000/C62</f>
        <v>0.0018985967348790086</v>
      </c>
      <c r="D111">
        <f>D71*10000/D62</f>
        <v>0.01701240513505459</v>
      </c>
      <c r="E111">
        <f>E71*10000/E62</f>
        <v>0.042247610302584726</v>
      </c>
      <c r="F111">
        <f>F71*10000/F62</f>
        <v>-0.005135578324432036</v>
      </c>
      <c r="G111">
        <f>AVERAGE(C111:E111)</f>
        <v>0.020386204057506106</v>
      </c>
      <c r="H111">
        <f>STDEV(C111:E111)</f>
        <v>0.020384984997506777</v>
      </c>
      <c r="I111">
        <f>(B111*B4+C111*C4+D111*D4+E111*E4+F111*F4)/SUM(B4:F4)</f>
        <v>0.015273705797061082</v>
      </c>
    </row>
    <row r="112" spans="1:9" ht="12.75">
      <c r="A112" t="s">
        <v>75</v>
      </c>
      <c r="B112">
        <f>B72*10000/B62</f>
        <v>-0.02749535702794118</v>
      </c>
      <c r="C112">
        <f>C72*10000/C62</f>
        <v>-0.014122777223021082</v>
      </c>
      <c r="D112">
        <f>D72*10000/D62</f>
        <v>-0.016751543801870404</v>
      </c>
      <c r="E112">
        <f>E72*10000/E62</f>
        <v>-0.009889989441476791</v>
      </c>
      <c r="F112">
        <f>F72*10000/F62</f>
        <v>-0.035276738381420515</v>
      </c>
      <c r="G112">
        <f>AVERAGE(C112:E112)</f>
        <v>-0.013588103488789425</v>
      </c>
      <c r="H112">
        <f>STDEV(C112:E112)</f>
        <v>0.003461883744685406</v>
      </c>
      <c r="I112">
        <f>(B112*B4+C112*C4+D112*D4+E112*E4+F112*F4)/SUM(B4:F4)</f>
        <v>-0.01849236802295861</v>
      </c>
    </row>
    <row r="113" spans="1:9" ht="12.75">
      <c r="A113" t="s">
        <v>76</v>
      </c>
      <c r="B113">
        <f>B73*10000/B62</f>
        <v>0.016702618954638895</v>
      </c>
      <c r="C113">
        <f>C73*10000/C62</f>
        <v>0.026037523673299718</v>
      </c>
      <c r="D113">
        <f>D73*10000/D62</f>
        <v>0.02295827563675072</v>
      </c>
      <c r="E113">
        <f>E73*10000/E62</f>
        <v>0.018930799478222873</v>
      </c>
      <c r="F113">
        <f>F73*10000/F62</f>
        <v>-0.0020326516906239134</v>
      </c>
      <c r="G113">
        <f>AVERAGE(C113:E113)</f>
        <v>0.022642199596091105</v>
      </c>
      <c r="H113">
        <f>STDEV(C113:E113)</f>
        <v>0.00356388976314248</v>
      </c>
      <c r="I113">
        <f>(B113*B4+C113*C4+D113*D4+E113*E4+F113*F4)/SUM(B4:F4)</f>
        <v>0.018492389621728614</v>
      </c>
    </row>
    <row r="114" spans="1:11" ht="12.75">
      <c r="A114" t="s">
        <v>77</v>
      </c>
      <c r="B114">
        <f>B74*10000/B62</f>
        <v>-0.2106574073980242</v>
      </c>
      <c r="C114">
        <f>C74*10000/C62</f>
        <v>-0.19810828399149738</v>
      </c>
      <c r="D114">
        <f>D74*10000/D62</f>
        <v>-0.19939339217449606</v>
      </c>
      <c r="E114">
        <f>E74*10000/E62</f>
        <v>-0.18932445910219303</v>
      </c>
      <c r="F114">
        <f>F74*10000/F62</f>
        <v>-0.15801610926286908</v>
      </c>
      <c r="G114">
        <f>AVERAGE(C114:E114)</f>
        <v>-0.19560871175606218</v>
      </c>
      <c r="H114">
        <f>STDEV(C114:E114)</f>
        <v>0.0054801231120971865</v>
      </c>
      <c r="I114">
        <f>(B114*B4+C114*C4+D114*D4+E114*E4+F114*F4)/SUM(B4:F4)</f>
        <v>-0.19276743314151626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-0.0011095747688859153</v>
      </c>
      <c r="C115">
        <f>C75*10000/C62</f>
        <v>-0.003204021476594965</v>
      </c>
      <c r="D115">
        <f>D75*10000/D62</f>
        <v>-0.004546077047013878</v>
      </c>
      <c r="E115">
        <f>E75*10000/E62</f>
        <v>0.003916019836231455</v>
      </c>
      <c r="F115">
        <f>F75*10000/F62</f>
        <v>0.0011717770630769629</v>
      </c>
      <c r="G115">
        <f>AVERAGE(C115:E115)</f>
        <v>-0.0012780262291257956</v>
      </c>
      <c r="H115">
        <f>STDEV(C115:E115)</f>
        <v>0.004547951647204812</v>
      </c>
      <c r="I115">
        <f>(B115*B4+C115*C4+D115*D4+E115*E4+F115*F4)/SUM(B4:F4)</f>
        <v>-0.0009277041763900556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106.57500445819825</v>
      </c>
      <c r="C122">
        <f>C82*10000/C62</f>
        <v>81.96384292977247</v>
      </c>
      <c r="D122">
        <f>D82*10000/D62</f>
        <v>-8.732625223286753</v>
      </c>
      <c r="E122">
        <f>E82*10000/E62</f>
        <v>-61.67666236343902</v>
      </c>
      <c r="F122">
        <f>F82*10000/F62</f>
        <v>-138.3968957431635</v>
      </c>
      <c r="G122">
        <f>AVERAGE(C122:E122)</f>
        <v>3.8515184476822335</v>
      </c>
      <c r="H122">
        <f>STDEV(C122:E122)</f>
        <v>72.64240630768623</v>
      </c>
      <c r="I122">
        <f>(B122*B4+C122*C4+D122*D4+E122*E4+F122*F4)/SUM(B4:F4)</f>
        <v>-0.2603332922161008</v>
      </c>
    </row>
    <row r="123" spans="1:9" ht="12.75">
      <c r="A123" t="s">
        <v>81</v>
      </c>
      <c r="B123">
        <f>B83*10000/B62</f>
        <v>-6.1958834911160015</v>
      </c>
      <c r="C123">
        <f>C83*10000/C62</f>
        <v>-0.2516296868539908</v>
      </c>
      <c r="D123">
        <f>D83*10000/D62</f>
        <v>-3.4726863383688515</v>
      </c>
      <c r="E123">
        <f>E83*10000/E62</f>
        <v>-0.33506615141095397</v>
      </c>
      <c r="F123">
        <f>F83*10000/F62</f>
        <v>8.854720239976693</v>
      </c>
      <c r="G123">
        <f>AVERAGE(C123:E123)</f>
        <v>-1.3531273922112657</v>
      </c>
      <c r="H123">
        <f>STDEV(C123:E123)</f>
        <v>1.8360659044767247</v>
      </c>
      <c r="I123">
        <f>(B123*B4+C123*C4+D123*D4+E123*E4+F123*F4)/SUM(B4:F4)</f>
        <v>-0.6902937102207948</v>
      </c>
    </row>
    <row r="124" spans="1:9" ht="12.75">
      <c r="A124" t="s">
        <v>82</v>
      </c>
      <c r="B124">
        <f>B84*10000/B62</f>
        <v>-1.9993774743463764</v>
      </c>
      <c r="C124">
        <f>C84*10000/C62</f>
        <v>-4.693483084933351</v>
      </c>
      <c r="D124">
        <f>D84*10000/D62</f>
        <v>-3.464183722418638</v>
      </c>
      <c r="E124">
        <f>E84*10000/E62</f>
        <v>-0.3949775468329263</v>
      </c>
      <c r="F124">
        <f>F84*10000/F62</f>
        <v>0.9998745539995151</v>
      </c>
      <c r="G124">
        <f>AVERAGE(C124:E124)</f>
        <v>-2.850881451394972</v>
      </c>
      <c r="H124">
        <f>STDEV(C124:E124)</f>
        <v>2.2139088106789973</v>
      </c>
      <c r="I124">
        <f>(B124*B4+C124*C4+D124*D4+E124*E4+F124*F4)/SUM(B4:F4)</f>
        <v>-2.2147021535981213</v>
      </c>
    </row>
    <row r="125" spans="1:9" ht="12.75">
      <c r="A125" t="s">
        <v>83</v>
      </c>
      <c r="B125">
        <f>B85*10000/B62</f>
        <v>-0.5704386200748751</v>
      </c>
      <c r="C125">
        <f>C85*10000/C62</f>
        <v>-0.3489086709096632</v>
      </c>
      <c r="D125">
        <f>D85*10000/D62</f>
        <v>-0.7754146424785427</v>
      </c>
      <c r="E125">
        <f>E85*10000/E62</f>
        <v>0.35637238282110606</v>
      </c>
      <c r="F125">
        <f>F85*10000/F62</f>
        <v>-1.1233801937600143</v>
      </c>
      <c r="G125">
        <f>AVERAGE(C125:E125)</f>
        <v>-0.25598364352236663</v>
      </c>
      <c r="H125">
        <f>STDEV(C125:E125)</f>
        <v>0.5715870565323836</v>
      </c>
      <c r="I125">
        <f>(B125*B4+C125*C4+D125*D4+E125*E4+F125*F4)/SUM(B4:F4)</f>
        <v>-0.41724467347577576</v>
      </c>
    </row>
    <row r="126" spans="1:9" ht="12.75">
      <c r="A126" t="s">
        <v>84</v>
      </c>
      <c r="B126">
        <f>B86*10000/B62</f>
        <v>-0.25723150284927315</v>
      </c>
      <c r="C126">
        <f>C86*10000/C62</f>
        <v>0.46399948690492304</v>
      </c>
      <c r="D126">
        <f>D86*10000/D62</f>
        <v>0.45618150983233396</v>
      </c>
      <c r="E126">
        <f>E86*10000/E62</f>
        <v>0.14796383235503363</v>
      </c>
      <c r="F126">
        <f>F86*10000/F62</f>
        <v>0.5223983801818572</v>
      </c>
      <c r="G126">
        <f>AVERAGE(C126:E126)</f>
        <v>0.35604827636409686</v>
      </c>
      <c r="H126">
        <f>STDEV(C126:E126)</f>
        <v>0.18024880601628862</v>
      </c>
      <c r="I126">
        <f>(B126*B4+C126*C4+D126*D4+E126*E4+F126*F4)/SUM(B4:F4)</f>
        <v>0.2896842313011651</v>
      </c>
    </row>
    <row r="127" spans="1:9" ht="12.75">
      <c r="A127" t="s">
        <v>85</v>
      </c>
      <c r="B127">
        <f>B87*10000/B62</f>
        <v>-0.27409621582321364</v>
      </c>
      <c r="C127">
        <f>C87*10000/C62</f>
        <v>0.005664171366620222</v>
      </c>
      <c r="D127">
        <f>D87*10000/D62</f>
        <v>0.25973251847043627</v>
      </c>
      <c r="E127">
        <f>E87*10000/E62</f>
        <v>-0.06822185241849237</v>
      </c>
      <c r="F127">
        <f>F87*10000/F62</f>
        <v>-0.01805069669611052</v>
      </c>
      <c r="G127">
        <f>AVERAGE(C127:E127)</f>
        <v>0.06572494580618804</v>
      </c>
      <c r="H127">
        <f>STDEV(C127:E127)</f>
        <v>0.17202903771165703</v>
      </c>
      <c r="I127">
        <f>(B127*B4+C127*C4+D127*D4+E127*E4+F127*F4)/SUM(B4:F4)</f>
        <v>0.0054338544762658715</v>
      </c>
    </row>
    <row r="128" spans="1:9" ht="12.75">
      <c r="A128" t="s">
        <v>86</v>
      </c>
      <c r="B128">
        <f>B88*10000/B62</f>
        <v>-0.12082278424161785</v>
      </c>
      <c r="C128">
        <f>C88*10000/C62</f>
        <v>-0.4462097298683936</v>
      </c>
      <c r="D128">
        <f>D88*10000/D62</f>
        <v>-0.2958827775470988</v>
      </c>
      <c r="E128">
        <f>E88*10000/E62</f>
        <v>-0.1383270896992374</v>
      </c>
      <c r="F128">
        <f>F88*10000/F62</f>
        <v>0.1409421522889523</v>
      </c>
      <c r="G128">
        <f>AVERAGE(C128:E128)</f>
        <v>-0.29347319903824326</v>
      </c>
      <c r="H128">
        <f>STDEV(C128:E128)</f>
        <v>0.15395546297817853</v>
      </c>
      <c r="I128">
        <f>(B128*B4+C128*C4+D128*D4+E128*E4+F128*F4)/SUM(B4:F4)</f>
        <v>-0.2106120521038741</v>
      </c>
    </row>
    <row r="129" spans="1:9" ht="12.75">
      <c r="A129" t="s">
        <v>87</v>
      </c>
      <c r="B129">
        <f>B89*10000/B62</f>
        <v>-0.11778569582129737</v>
      </c>
      <c r="C129">
        <f>C89*10000/C62</f>
        <v>-0.013417604967494222</v>
      </c>
      <c r="D129">
        <f>D89*10000/D62</f>
        <v>-0.033533411300804686</v>
      </c>
      <c r="E129">
        <f>E89*10000/E62</f>
        <v>0.06830057913428059</v>
      </c>
      <c r="F129">
        <f>F89*10000/F62</f>
        <v>-0.02312007194330409</v>
      </c>
      <c r="G129">
        <f>AVERAGE(C129:E129)</f>
        <v>0.007116520955327226</v>
      </c>
      <c r="H129">
        <f>STDEV(C129:E129)</f>
        <v>0.05393308954198689</v>
      </c>
      <c r="I129">
        <f>(B129*B4+C129*C4+D129*D4+E129*E4+F129*F4)/SUM(B4:F4)</f>
        <v>-0.014976110900049697</v>
      </c>
    </row>
    <row r="130" spans="1:9" ht="12.75">
      <c r="A130" t="s">
        <v>88</v>
      </c>
      <c r="B130">
        <f>B90*10000/B62</f>
        <v>-0.038310318973312434</v>
      </c>
      <c r="C130">
        <f>C90*10000/C62</f>
        <v>0.19396478961624247</v>
      </c>
      <c r="D130">
        <f>D90*10000/D62</f>
        <v>0.1519267945519434</v>
      </c>
      <c r="E130">
        <f>E90*10000/E62</f>
        <v>0.04264552428141771</v>
      </c>
      <c r="F130">
        <f>F90*10000/F62</f>
        <v>0.24542499000835286</v>
      </c>
      <c r="G130">
        <f>AVERAGE(C130:E130)</f>
        <v>0.1295123694832012</v>
      </c>
      <c r="H130">
        <f>STDEV(C130:E130)</f>
        <v>0.07811008163956473</v>
      </c>
      <c r="I130">
        <f>(B130*B4+C130*C4+D130*D4+E130*E4+F130*F4)/SUM(B4:F4)</f>
        <v>0.12075904504037518</v>
      </c>
    </row>
    <row r="131" spans="1:9" ht="12.75">
      <c r="A131" t="s">
        <v>89</v>
      </c>
      <c r="B131">
        <f>B91*10000/B62</f>
        <v>-0.01381895113419919</v>
      </c>
      <c r="C131">
        <f>C91*10000/C62</f>
        <v>0.023394459550501248</v>
      </c>
      <c r="D131">
        <f>D91*10000/D62</f>
        <v>0.05916132051187584</v>
      </c>
      <c r="E131">
        <f>E91*10000/E62</f>
        <v>0.033213763463475425</v>
      </c>
      <c r="F131">
        <f>F91*10000/F62</f>
        <v>-0.001220243943179782</v>
      </c>
      <c r="G131">
        <f>AVERAGE(C131:E131)</f>
        <v>0.03858984784195083</v>
      </c>
      <c r="H131">
        <f>STDEV(C131:E131)</f>
        <v>0.018479550811395316</v>
      </c>
      <c r="I131">
        <f>(B131*B4+C131*C4+D131*D4+E131*E4+F131*F4)/SUM(B4:F4)</f>
        <v>0.02570006168357535</v>
      </c>
    </row>
    <row r="132" spans="1:9" ht="12.75">
      <c r="A132" t="s">
        <v>90</v>
      </c>
      <c r="B132">
        <f>B92*10000/B62</f>
        <v>0.028433165109336838</v>
      </c>
      <c r="C132">
        <f>C92*10000/C62</f>
        <v>-0.02903747435866634</v>
      </c>
      <c r="D132">
        <f>D92*10000/D62</f>
        <v>-0.0035374609715973513</v>
      </c>
      <c r="E132">
        <f>E92*10000/E62</f>
        <v>0.015030751747413904</v>
      </c>
      <c r="F132">
        <f>F92*10000/F62</f>
        <v>0.009545624136913962</v>
      </c>
      <c r="G132">
        <f>AVERAGE(C132:E132)</f>
        <v>-0.005848061194283262</v>
      </c>
      <c r="H132">
        <f>STDEV(C132:E132)</f>
        <v>0.022124789108056153</v>
      </c>
      <c r="I132">
        <f>(B132*B4+C132*C4+D132*D4+E132*E4+F132*F4)/SUM(B4:F4)</f>
        <v>0.0011507429405736022</v>
      </c>
    </row>
    <row r="133" spans="1:9" ht="12.75">
      <c r="A133" t="s">
        <v>91</v>
      </c>
      <c r="B133">
        <f>B93*10000/B62</f>
        <v>0.07967235541661698</v>
      </c>
      <c r="C133">
        <f>C93*10000/C62</f>
        <v>0.07656967394558539</v>
      </c>
      <c r="D133">
        <f>D93*10000/D62</f>
        <v>0.09681382815657501</v>
      </c>
      <c r="E133">
        <f>E93*10000/E62</f>
        <v>0.08175233269486688</v>
      </c>
      <c r="F133">
        <f>F93*10000/F62</f>
        <v>0.06001455143483433</v>
      </c>
      <c r="G133">
        <f>AVERAGE(C133:E133)</f>
        <v>0.08504527826567576</v>
      </c>
      <c r="H133">
        <f>STDEV(C133:E133)</f>
        <v>0.010516133454308017</v>
      </c>
      <c r="I133">
        <f>(B133*B4+C133*C4+D133*D4+E133*E4+F133*F4)/SUM(B4:F4)</f>
        <v>0.08092601616248955</v>
      </c>
    </row>
    <row r="134" spans="1:9" ht="12.75">
      <c r="A134" t="s">
        <v>92</v>
      </c>
      <c r="B134">
        <f>B94*10000/B62</f>
        <v>-0.020162524798758383</v>
      </c>
      <c r="C134">
        <f>C94*10000/C62</f>
        <v>0.00530016235235754</v>
      </c>
      <c r="D134">
        <f>D94*10000/D62</f>
        <v>0.017490010824811074</v>
      </c>
      <c r="E134">
        <f>E94*10000/E62</f>
        <v>0.018177676009670487</v>
      </c>
      <c r="F134">
        <f>F94*10000/F62</f>
        <v>-0.007471510561375194</v>
      </c>
      <c r="G134">
        <f>AVERAGE(C134:E134)</f>
        <v>0.013655949728946367</v>
      </c>
      <c r="H134">
        <f>STDEV(C134:E134)</f>
        <v>0.007244488102253178</v>
      </c>
      <c r="I134">
        <f>(B134*B4+C134*C4+D134*D4+E134*E4+F134*F4)/SUM(B4:F4)</f>
        <v>0.005947068508400774</v>
      </c>
    </row>
    <row r="135" spans="1:9" ht="12.75">
      <c r="A135" t="s">
        <v>93</v>
      </c>
      <c r="B135">
        <f>B95*10000/B62</f>
        <v>-0.0029672763819439804</v>
      </c>
      <c r="C135">
        <f>C95*10000/C62</f>
        <v>0.0015577463146048175</v>
      </c>
      <c r="D135">
        <f>D95*10000/D62</f>
        <v>-0.006529614194890063</v>
      </c>
      <c r="E135">
        <f>E95*10000/E62</f>
        <v>0.003970193626457539</v>
      </c>
      <c r="F135">
        <f>F95*10000/F62</f>
        <v>0.0012696804913331218</v>
      </c>
      <c r="G135">
        <f>AVERAGE(C135:E135)</f>
        <v>-0.0003338914179425688</v>
      </c>
      <c r="H135">
        <f>STDEV(C135:E135)</f>
        <v>0.005499564624104878</v>
      </c>
      <c r="I135">
        <f>(B135*B4+C135*C4+D135*D4+E135*E4+F135*F4)/SUM(B4:F4)</f>
        <v>-0.0005000533109246943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2004-03-22T10:03:23Z</cp:lastPrinted>
  <dcterms:created xsi:type="dcterms:W3CDTF">2004-03-22T10:03:23Z</dcterms:created>
  <dcterms:modified xsi:type="dcterms:W3CDTF">2004-03-22T13:41:19Z</dcterms:modified>
  <cp:category/>
  <cp:version/>
  <cp:contentType/>
  <cp:contentStatus/>
</cp:coreProperties>
</file>