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<sst xmlns="http://schemas.openxmlformats.org/spreadsheetml/2006/main" count="202" uniqueCount="97">
  <si>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23/03/2004       08:00:22</t>
  </si>
  <si>
    <t>LISSNER</t>
  </si>
  <si>
    <t>HCMQAP211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</si>
  <si>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</si>
  <si>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</si>
  <si>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</si>
  <si>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</si>
  <si>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</si>
  <si>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</si>
  <si>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</si>
  <si>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</si>
  <si>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</si>
  <si>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</si>
  <si>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</si>
  <si>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</si>
  <si>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</si>
  <si>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</si>
  <si>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</si>
  <si>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</si>
  <si>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</si>
  <si>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</si>
  <si>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</si>
  <si>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</si>
  <si>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</si>
  <si>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</si>
  <si>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</si>
  <si>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</si>
  <si>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b14!</t>
  </si>
  <si>
    <t>b15</t>
  </si>
  <si>
    <t>a1</t>
  </si>
  <si>
    <t>a2</t>
  </si>
  <si>
    <t>a3</t>
  </si>
  <si>
    <t>a4</t>
  </si>
  <si>
    <t>a5</t>
  </si>
  <si>
    <t>a6</t>
  </si>
  <si>
    <t>a7</t>
  </si>
  <si>
    <t>a8*!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</si>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</sst>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7368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-0.002251</v>
      </c>
      <c r="C4" s="13">
        <v>-0.003751</v>
      </c>
      <c r="D4" s="13">
        <v>-0.003749</v>
      </c>
      <c r="E4" s="13">
        <v>-0.003747</v>
      </c>
      <c r="F4" s="24">
        <v>-0.002077</v>
      </c>
      <c r="G4" s="34">
        <v>-0.011679</v>
      </c>
    </row>
    <row r="5" spans="1:7" ht="12.75" thickBot="1">
      <c r="A5" s="44" t="s">
        <v>13</v>
      </c>
      <c r="B5" s="45">
        <v>4.277446</v>
      </c>
      <c r="C5" s="46">
        <v>1.148113</v>
      </c>
      <c r="D5" s="46">
        <v>0.54859</v>
      </c>
      <c r="E5" s="46">
        <v>-1.352493</v>
      </c>
      <c r="F5" s="47">
        <v>-5.205756</v>
      </c>
      <c r="G5" s="48">
        <v>5.478694</v>
      </c>
    </row>
    <row r="6" spans="1:7" ht="12.75" thickTop="1">
      <c r="A6" s="6" t="s">
        <v>14</v>
      </c>
      <c r="B6" s="39">
        <v>-63.41773</v>
      </c>
      <c r="C6" s="40">
        <v>-62.54675</v>
      </c>
      <c r="D6" s="40">
        <v>69.87369</v>
      </c>
      <c r="E6" s="40">
        <v>-27.5374</v>
      </c>
      <c r="F6" s="41">
        <v>63.55984</v>
      </c>
      <c r="G6" s="42">
        <v>-5.557006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1.42347</v>
      </c>
      <c r="C8" s="14">
        <v>1.01293</v>
      </c>
      <c r="D8" s="14">
        <v>-2.454145</v>
      </c>
      <c r="E8" s="14">
        <v>2.534474</v>
      </c>
      <c r="F8" s="25">
        <v>-2.327788</v>
      </c>
      <c r="G8" s="35">
        <v>0.1582662</v>
      </c>
    </row>
    <row r="9" spans="1:7" ht="12">
      <c r="A9" s="20" t="s">
        <v>17</v>
      </c>
      <c r="B9" s="29">
        <v>0.6033656</v>
      </c>
      <c r="C9" s="14">
        <v>0.3846842</v>
      </c>
      <c r="D9" s="14">
        <v>0.6654838</v>
      </c>
      <c r="E9" s="14">
        <v>-0.0586833</v>
      </c>
      <c r="F9" s="25">
        <v>-1.227492</v>
      </c>
      <c r="G9" s="35">
        <v>0.1622116</v>
      </c>
    </row>
    <row r="10" spans="1:7" ht="12">
      <c r="A10" s="20" t="s">
        <v>18</v>
      </c>
      <c r="B10" s="29">
        <v>0.06537192</v>
      </c>
      <c r="C10" s="14">
        <v>0.3245203</v>
      </c>
      <c r="D10" s="14">
        <v>1.405538</v>
      </c>
      <c r="E10" s="14">
        <v>-0.4828405</v>
      </c>
      <c r="F10" s="25">
        <v>-0.169766</v>
      </c>
      <c r="G10" s="35">
        <v>0.2871376</v>
      </c>
    </row>
    <row r="11" spans="1:7" ht="12">
      <c r="A11" s="21" t="s">
        <v>19</v>
      </c>
      <c r="B11" s="31">
        <v>1.624977</v>
      </c>
      <c r="C11" s="16">
        <v>1.233635</v>
      </c>
      <c r="D11" s="16">
        <v>1.630679</v>
      </c>
      <c r="E11" s="16">
        <v>1.328086</v>
      </c>
      <c r="F11" s="27">
        <v>11.85726</v>
      </c>
      <c r="G11" s="37">
        <v>2.825087</v>
      </c>
    </row>
    <row r="12" spans="1:7" ht="12">
      <c r="A12" s="20" t="s">
        <v>20</v>
      </c>
      <c r="B12" s="29">
        <v>-0.4182769</v>
      </c>
      <c r="C12" s="14">
        <v>0.2605165</v>
      </c>
      <c r="D12" s="14">
        <v>0.2559225</v>
      </c>
      <c r="E12" s="14">
        <v>0.09806069</v>
      </c>
      <c r="F12" s="25">
        <v>-0.4003244</v>
      </c>
      <c r="G12" s="35">
        <v>0.03411765</v>
      </c>
    </row>
    <row r="13" spans="1:7" ht="12">
      <c r="A13" s="20" t="s">
        <v>21</v>
      </c>
      <c r="B13" s="29">
        <v>0.1608709</v>
      </c>
      <c r="C13" s="14">
        <v>0.2240205</v>
      </c>
      <c r="D13" s="14">
        <v>0.008713337</v>
      </c>
      <c r="E13" s="14">
        <v>-0.0266842</v>
      </c>
      <c r="F13" s="25">
        <v>-0.2655974</v>
      </c>
      <c r="G13" s="35">
        <v>0.03744034</v>
      </c>
    </row>
    <row r="14" spans="1:7" ht="12">
      <c r="A14" s="20" t="s">
        <v>22</v>
      </c>
      <c r="B14" s="29">
        <v>0.105744</v>
      </c>
      <c r="C14" s="14">
        <v>0.00315091</v>
      </c>
      <c r="D14" s="14">
        <v>0.01165099</v>
      </c>
      <c r="E14" s="14">
        <v>-0.02701858</v>
      </c>
      <c r="F14" s="25">
        <v>0.03843038</v>
      </c>
      <c r="G14" s="35">
        <v>0.01746863</v>
      </c>
    </row>
    <row r="15" spans="1:7" ht="12">
      <c r="A15" s="21" t="s">
        <v>23</v>
      </c>
      <c r="B15" s="31">
        <v>-0.4645222</v>
      </c>
      <c r="C15" s="16">
        <v>-0.1481566</v>
      </c>
      <c r="D15" s="16">
        <v>-0.1188833</v>
      </c>
      <c r="E15" s="16">
        <v>-0.1763967</v>
      </c>
      <c r="F15" s="27">
        <v>-0.4443368</v>
      </c>
      <c r="G15" s="37">
        <v>-0.2331148</v>
      </c>
    </row>
    <row r="16" spans="1:7" ht="12">
      <c r="A16" s="20" t="s">
        <v>24</v>
      </c>
      <c r="B16" s="29">
        <v>-0.05667579</v>
      </c>
      <c r="C16" s="14">
        <v>0.02730858</v>
      </c>
      <c r="D16" s="14">
        <v>0.03623539</v>
      </c>
      <c r="E16" s="14">
        <v>0.01101303</v>
      </c>
      <c r="F16" s="25">
        <v>-0.04488731</v>
      </c>
      <c r="G16" s="35">
        <v>0.003773859</v>
      </c>
    </row>
    <row r="17" spans="1:7" ht="12">
      <c r="A17" s="20" t="s">
        <v>25</v>
      </c>
      <c r="B17" s="29">
        <v>-0.0288075</v>
      </c>
      <c r="C17" s="14">
        <v>-0.01173091</v>
      </c>
      <c r="D17" s="14">
        <v>-0.01728407</v>
      </c>
      <c r="E17" s="14">
        <v>-0.01837901</v>
      </c>
      <c r="F17" s="25">
        <v>-0.01487445</v>
      </c>
      <c r="G17" s="35">
        <v>-0.0175576</v>
      </c>
    </row>
    <row r="18" spans="1:7" ht="12">
      <c r="A18" s="20" t="s">
        <v>26</v>
      </c>
      <c r="B18" s="29">
        <v>0.02859188</v>
      </c>
      <c r="C18" s="14">
        <v>0.003044401</v>
      </c>
      <c r="D18" s="14">
        <v>-0.03248537</v>
      </c>
      <c r="E18" s="14">
        <v>0.01585844</v>
      </c>
      <c r="F18" s="25">
        <v>-0.02770625</v>
      </c>
      <c r="G18" s="35">
        <v>-0.002827453</v>
      </c>
    </row>
    <row r="19" spans="1:7" ht="12">
      <c r="A19" s="21" t="s">
        <v>27</v>
      </c>
      <c r="B19" s="49">
        <v>-0.2022456</v>
      </c>
      <c r="C19" s="50">
        <v>-0.1881909</v>
      </c>
      <c r="D19" s="50">
        <v>-0.2029044</v>
      </c>
      <c r="E19" s="50">
        <v>-0.1915179</v>
      </c>
      <c r="F19" s="51">
        <v>-0.1499656</v>
      </c>
      <c r="G19" s="37">
        <v>-0.1894674</v>
      </c>
    </row>
    <row r="20" spans="1:7" ht="12.75" thickBot="1">
      <c r="A20" s="44" t="s">
        <v>28</v>
      </c>
      <c r="B20" s="45">
        <v>0.001133474</v>
      </c>
      <c r="C20" s="46">
        <v>-0.00535159</v>
      </c>
      <c r="D20" s="46">
        <v>-0.00570064</v>
      </c>
      <c r="E20" s="46">
        <v>0.0007325887</v>
      </c>
      <c r="F20" s="47">
        <v>-0.002817555</v>
      </c>
      <c r="G20" s="48">
        <v>-0.00269668</v>
      </c>
    </row>
    <row r="21" spans="1:7" ht="12.75" thickTop="1">
      <c r="A21" s="6" t="s">
        <v>29</v>
      </c>
      <c r="B21" s="39">
        <v>-84.19792</v>
      </c>
      <c r="C21" s="40">
        <v>119.9557</v>
      </c>
      <c r="D21" s="40">
        <v>-29.85087</v>
      </c>
      <c r="E21" s="40">
        <v>31.03875</v>
      </c>
      <c r="F21" s="41">
        <v>-127.255</v>
      </c>
      <c r="G21" s="43">
        <v>0.03377473</v>
      </c>
    </row>
    <row r="22" spans="1:7" ht="12">
      <c r="A22" s="20" t="s">
        <v>30</v>
      </c>
      <c r="B22" s="29">
        <v>85.55101</v>
      </c>
      <c r="C22" s="14">
        <v>22.96231</v>
      </c>
      <c r="D22" s="14">
        <v>10.97181</v>
      </c>
      <c r="E22" s="14">
        <v>-27.04992</v>
      </c>
      <c r="F22" s="25">
        <v>-104.1189</v>
      </c>
      <c r="G22" s="36">
        <v>0</v>
      </c>
    </row>
    <row r="23" spans="1:7" ht="12">
      <c r="A23" s="20" t="s">
        <v>31</v>
      </c>
      <c r="B23" s="29">
        <v>5.561545</v>
      </c>
      <c r="C23" s="14">
        <v>-0.2540825</v>
      </c>
      <c r="D23" s="14">
        <v>-1.336455</v>
      </c>
      <c r="E23" s="14">
        <v>-1.154953</v>
      </c>
      <c r="F23" s="25">
        <v>9.082921</v>
      </c>
      <c r="G23" s="35">
        <v>1.354072</v>
      </c>
    </row>
    <row r="24" spans="1:7" ht="12">
      <c r="A24" s="20" t="s">
        <v>32</v>
      </c>
      <c r="B24" s="29">
        <v>3.346473</v>
      </c>
      <c r="C24" s="14">
        <v>-2.914233</v>
      </c>
      <c r="D24" s="14">
        <v>-2.808666</v>
      </c>
      <c r="E24" s="14">
        <v>-2.275074</v>
      </c>
      <c r="F24" s="25">
        <v>1.763763</v>
      </c>
      <c r="G24" s="35">
        <v>-1.206513</v>
      </c>
    </row>
    <row r="25" spans="1:7" ht="12">
      <c r="A25" s="20" t="s">
        <v>33</v>
      </c>
      <c r="B25" s="29">
        <v>0.8352861</v>
      </c>
      <c r="C25" s="14">
        <v>0.3929047</v>
      </c>
      <c r="D25" s="14">
        <v>-0.9678088</v>
      </c>
      <c r="E25" s="14">
        <v>-0.6239466</v>
      </c>
      <c r="F25" s="25">
        <v>-2.204273</v>
      </c>
      <c r="G25" s="35">
        <v>-0.4616915</v>
      </c>
    </row>
    <row r="26" spans="1:7" ht="12">
      <c r="A26" s="21" t="s">
        <v>34</v>
      </c>
      <c r="B26" s="31">
        <v>0.5547665</v>
      </c>
      <c r="C26" s="16">
        <v>-0.02066047</v>
      </c>
      <c r="D26" s="16">
        <v>0.4150526</v>
      </c>
      <c r="E26" s="16">
        <v>0.7703746</v>
      </c>
      <c r="F26" s="27">
        <v>1.960251</v>
      </c>
      <c r="G26" s="37">
        <v>0.6217151</v>
      </c>
    </row>
    <row r="27" spans="1:7" ht="12">
      <c r="A27" s="20" t="s">
        <v>35</v>
      </c>
      <c r="B27" s="29">
        <v>-0.08871958</v>
      </c>
      <c r="C27" s="14">
        <v>0.07949305</v>
      </c>
      <c r="D27" s="14">
        <v>0.2441445</v>
      </c>
      <c r="E27" s="14">
        <v>0.006658634</v>
      </c>
      <c r="F27" s="25">
        <v>0.2870745</v>
      </c>
      <c r="G27" s="35">
        <v>0.1049748</v>
      </c>
    </row>
    <row r="28" spans="1:7" ht="12">
      <c r="A28" s="20" t="s">
        <v>36</v>
      </c>
      <c r="B28" s="53">
        <v>0.1806604</v>
      </c>
      <c r="C28" s="54">
        <v>-0.6309024</v>
      </c>
      <c r="D28" s="54">
        <v>-0.5076896</v>
      </c>
      <c r="E28" s="54">
        <v>-0.3508209</v>
      </c>
      <c r="F28" s="55">
        <v>-0.2015612</v>
      </c>
      <c r="G28" s="52">
        <v>-0.3593274</v>
      </c>
    </row>
    <row r="29" spans="1:7" ht="12">
      <c r="A29" s="20" t="s">
        <v>37</v>
      </c>
      <c r="B29" s="29">
        <v>0.1482648</v>
      </c>
      <c r="C29" s="14">
        <v>0.01732322</v>
      </c>
      <c r="D29" s="14">
        <v>-0.05619654</v>
      </c>
      <c r="E29" s="14">
        <v>-0.1038499</v>
      </c>
      <c r="F29" s="25">
        <v>0.02466898</v>
      </c>
      <c r="G29" s="35">
        <v>-0.009626401</v>
      </c>
    </row>
    <row r="30" spans="1:7" ht="12">
      <c r="A30" s="21" t="s">
        <v>38</v>
      </c>
      <c r="B30" s="31">
        <v>0.01604336</v>
      </c>
      <c r="C30" s="16">
        <v>0.03834021</v>
      </c>
      <c r="D30" s="16">
        <v>0.04644935</v>
      </c>
      <c r="E30" s="16">
        <v>-0.08961278</v>
      </c>
      <c r="F30" s="27">
        <v>0.1731711</v>
      </c>
      <c r="G30" s="37">
        <v>0.02428153</v>
      </c>
    </row>
    <row r="31" spans="1:7" ht="12">
      <c r="A31" s="20" t="s">
        <v>39</v>
      </c>
      <c r="B31" s="29">
        <v>0.01382112</v>
      </c>
      <c r="C31" s="14">
        <v>0.02483602</v>
      </c>
      <c r="D31" s="14">
        <v>0.0002418546</v>
      </c>
      <c r="E31" s="14">
        <v>-0.009819774</v>
      </c>
      <c r="F31" s="25">
        <v>0.009324406</v>
      </c>
      <c r="G31" s="35">
        <v>0.006917274</v>
      </c>
    </row>
    <row r="32" spans="1:7" ht="12">
      <c r="A32" s="20" t="s">
        <v>40</v>
      </c>
      <c r="B32" s="29">
        <v>-0.009972557</v>
      </c>
      <c r="C32" s="14">
        <v>-0.05101984</v>
      </c>
      <c r="D32" s="14">
        <v>-0.0424779</v>
      </c>
      <c r="E32" s="14">
        <v>-0.03678308</v>
      </c>
      <c r="F32" s="25">
        <v>-0.05362368</v>
      </c>
      <c r="G32" s="35">
        <v>-0.03995208</v>
      </c>
    </row>
    <row r="33" spans="1:7" ht="12">
      <c r="A33" s="20" t="s">
        <v>41</v>
      </c>
      <c r="B33" s="29">
        <v>0.09761225</v>
      </c>
      <c r="C33" s="14">
        <v>0.04407925</v>
      </c>
      <c r="D33" s="14">
        <v>0.09609478</v>
      </c>
      <c r="E33" s="14">
        <v>0.06054409</v>
      </c>
      <c r="F33" s="25">
        <v>0.06900564</v>
      </c>
      <c r="G33" s="52">
        <v>0.07162252</v>
      </c>
    </row>
    <row r="34" spans="1:7" ht="12">
      <c r="A34" s="21" t="s">
        <v>42</v>
      </c>
      <c r="B34" s="31">
        <v>-0.00987299</v>
      </c>
      <c r="C34" s="16">
        <v>0.004546344</v>
      </c>
      <c r="D34" s="16">
        <v>0.00919161</v>
      </c>
      <c r="E34" s="16">
        <v>0.001680313</v>
      </c>
      <c r="F34" s="27">
        <v>-0.01681627</v>
      </c>
      <c r="G34" s="37">
        <v>6.176179E-05</v>
      </c>
    </row>
    <row r="35" spans="1:7" ht="12.75" thickBot="1">
      <c r="A35" s="22" t="s">
        <v>43</v>
      </c>
      <c r="B35" s="32">
        <v>0.008019238</v>
      </c>
      <c r="C35" s="17">
        <v>0.004752301</v>
      </c>
      <c r="D35" s="17">
        <v>-0.006057789</v>
      </c>
      <c r="E35" s="17">
        <v>-0.001654079</v>
      </c>
      <c r="F35" s="28">
        <v>0.002282935</v>
      </c>
      <c r="G35" s="38">
        <v>0.0007518385</v>
      </c>
    </row>
    <row r="36" spans="1:7" ht="12">
      <c r="A36" s="4" t="s">
        <v>44</v>
      </c>
      <c r="B36" s="3">
        <v>20.71533</v>
      </c>
      <c r="C36" s="3">
        <v>20.72144</v>
      </c>
      <c r="D36" s="3">
        <v>20.73364</v>
      </c>
      <c r="E36" s="3">
        <v>20.73669</v>
      </c>
      <c r="F36" s="3">
        <v>20.7489</v>
      </c>
      <c r="G36" s="3"/>
    </row>
    <row r="37" spans="1:6" ht="12">
      <c r="A37" s="4" t="s">
        <v>45</v>
      </c>
      <c r="B37" s="2">
        <v>-0.2146403</v>
      </c>
      <c r="C37" s="2">
        <v>-0.1729329</v>
      </c>
      <c r="D37" s="2">
        <v>-0.142924</v>
      </c>
      <c r="E37" s="2">
        <v>-0.1190186</v>
      </c>
      <c r="F37" s="2">
        <v>-0.03916423</v>
      </c>
    </row>
    <row r="38" spans="1:7" ht="12">
      <c r="A38" s="4" t="s">
        <v>52</v>
      </c>
      <c r="B38" s="2">
        <v>0.0001090267</v>
      </c>
      <c r="C38" s="2">
        <v>0.0001058607</v>
      </c>
      <c r="D38" s="2">
        <v>-0.0001187294</v>
      </c>
      <c r="E38" s="2">
        <v>4.695596E-05</v>
      </c>
      <c r="F38" s="2">
        <v>-0.0001102922</v>
      </c>
      <c r="G38" s="2">
        <v>0</v>
      </c>
    </row>
    <row r="39" spans="1:7" ht="12.75" thickBot="1">
      <c r="A39" s="4" t="s">
        <v>53</v>
      </c>
      <c r="B39" s="2">
        <v>0.0001422037</v>
      </c>
      <c r="C39" s="2">
        <v>-0.0002041677</v>
      </c>
      <c r="D39" s="2">
        <v>5.087676E-05</v>
      </c>
      <c r="E39" s="2">
        <v>-5.263885E-05</v>
      </c>
      <c r="F39" s="2">
        <v>0.0002151851</v>
      </c>
      <c r="G39" s="2">
        <v>0.0006986829</v>
      </c>
    </row>
    <row r="40" spans="2:5" ht="12.75" thickBot="1">
      <c r="B40" s="7" t="s">
        <v>46</v>
      </c>
      <c r="C40" s="8">
        <v>-0.003749</v>
      </c>
      <c r="D40" s="18" t="s">
        <v>47</v>
      </c>
      <c r="E40" s="9">
        <v>3.115402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12.517</v>
      </c>
      <c r="D43" s="1">
        <v>12.517</v>
      </c>
      <c r="E43" s="1">
        <v>12.517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0.002251</v>
      </c>
      <c r="C4">
        <v>0.003751</v>
      </c>
      <c r="D4">
        <v>0.003749</v>
      </c>
      <c r="E4">
        <v>0.003747</v>
      </c>
      <c r="F4">
        <v>0.002077</v>
      </c>
      <c r="G4">
        <v>0.011679</v>
      </c>
    </row>
    <row r="5" spans="1:7" ht="12.75">
      <c r="A5" t="s">
        <v>13</v>
      </c>
      <c r="B5">
        <v>4.277446</v>
      </c>
      <c r="C5">
        <v>1.148113</v>
      </c>
      <c r="D5">
        <v>0.54859</v>
      </c>
      <c r="E5">
        <v>-1.352493</v>
      </c>
      <c r="F5">
        <v>-5.205756</v>
      </c>
      <c r="G5">
        <v>5.478694</v>
      </c>
    </row>
    <row r="6" spans="1:7" ht="12.75">
      <c r="A6" t="s">
        <v>14</v>
      </c>
      <c r="B6" s="56">
        <v>-63.41773</v>
      </c>
      <c r="C6" s="56">
        <v>-62.54675</v>
      </c>
      <c r="D6" s="56">
        <v>69.87369</v>
      </c>
      <c r="E6" s="56">
        <v>-27.5374</v>
      </c>
      <c r="F6" s="56">
        <v>63.55984</v>
      </c>
      <c r="G6" s="56">
        <v>-5.557006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1.42347</v>
      </c>
      <c r="C8" s="56">
        <v>1.01293</v>
      </c>
      <c r="D8" s="56">
        <v>-2.454145</v>
      </c>
      <c r="E8" s="56">
        <v>2.534474</v>
      </c>
      <c r="F8" s="56">
        <v>-2.327788</v>
      </c>
      <c r="G8" s="56">
        <v>0.1582662</v>
      </c>
    </row>
    <row r="9" spans="1:7" ht="12.75">
      <c r="A9" t="s">
        <v>17</v>
      </c>
      <c r="B9" s="56">
        <v>0.6033656</v>
      </c>
      <c r="C9" s="56">
        <v>0.3846842</v>
      </c>
      <c r="D9" s="56">
        <v>0.6654838</v>
      </c>
      <c r="E9" s="56">
        <v>-0.0586833</v>
      </c>
      <c r="F9" s="56">
        <v>-1.227492</v>
      </c>
      <c r="G9" s="56">
        <v>0.1622116</v>
      </c>
    </row>
    <row r="10" spans="1:7" ht="12.75">
      <c r="A10" t="s">
        <v>18</v>
      </c>
      <c r="B10" s="56">
        <v>0.06537192</v>
      </c>
      <c r="C10" s="56">
        <v>0.3245203</v>
      </c>
      <c r="D10" s="56">
        <v>1.405538</v>
      </c>
      <c r="E10" s="56">
        <v>-0.4828405</v>
      </c>
      <c r="F10" s="56">
        <v>-0.169766</v>
      </c>
      <c r="G10" s="56">
        <v>0.2871376</v>
      </c>
    </row>
    <row r="11" spans="1:7" ht="12.75">
      <c r="A11" t="s">
        <v>19</v>
      </c>
      <c r="B11" s="56">
        <v>1.624977</v>
      </c>
      <c r="C11" s="56">
        <v>1.233635</v>
      </c>
      <c r="D11" s="56">
        <v>1.630679</v>
      </c>
      <c r="E11" s="56">
        <v>1.328086</v>
      </c>
      <c r="F11" s="56">
        <v>11.85726</v>
      </c>
      <c r="G11" s="56">
        <v>2.825087</v>
      </c>
    </row>
    <row r="12" spans="1:7" ht="12.75">
      <c r="A12" t="s">
        <v>20</v>
      </c>
      <c r="B12" s="56">
        <v>-0.4182769</v>
      </c>
      <c r="C12" s="56">
        <v>0.2605165</v>
      </c>
      <c r="D12" s="56">
        <v>0.2559225</v>
      </c>
      <c r="E12" s="56">
        <v>0.09806069</v>
      </c>
      <c r="F12" s="56">
        <v>-0.4003244</v>
      </c>
      <c r="G12" s="56">
        <v>0.03411765</v>
      </c>
    </row>
    <row r="13" spans="1:7" ht="12.75">
      <c r="A13" t="s">
        <v>21</v>
      </c>
      <c r="B13" s="56">
        <v>0.1608709</v>
      </c>
      <c r="C13" s="56">
        <v>0.2240205</v>
      </c>
      <c r="D13" s="56">
        <v>0.008713337</v>
      </c>
      <c r="E13" s="56">
        <v>-0.0266842</v>
      </c>
      <c r="F13" s="56">
        <v>-0.2655974</v>
      </c>
      <c r="G13" s="56">
        <v>0.03744034</v>
      </c>
    </row>
    <row r="14" spans="1:7" ht="12.75">
      <c r="A14" t="s">
        <v>22</v>
      </c>
      <c r="B14" s="56">
        <v>0.105744</v>
      </c>
      <c r="C14" s="56">
        <v>0.00315091</v>
      </c>
      <c r="D14" s="56">
        <v>0.01165099</v>
      </c>
      <c r="E14" s="56">
        <v>-0.02701858</v>
      </c>
      <c r="F14" s="56">
        <v>0.03843038</v>
      </c>
      <c r="G14" s="56">
        <v>0.01746863</v>
      </c>
    </row>
    <row r="15" spans="1:7" ht="12.75">
      <c r="A15" t="s">
        <v>23</v>
      </c>
      <c r="B15" s="56">
        <v>-0.4645222</v>
      </c>
      <c r="C15" s="56">
        <v>-0.1481566</v>
      </c>
      <c r="D15" s="56">
        <v>-0.1188833</v>
      </c>
      <c r="E15" s="56">
        <v>-0.1763967</v>
      </c>
      <c r="F15" s="56">
        <v>-0.4443368</v>
      </c>
      <c r="G15" s="56">
        <v>-0.2331148</v>
      </c>
    </row>
    <row r="16" spans="1:7" ht="12.75">
      <c r="A16" t="s">
        <v>24</v>
      </c>
      <c r="B16" s="56">
        <v>-0.05667579</v>
      </c>
      <c r="C16" s="56">
        <v>0.02730858</v>
      </c>
      <c r="D16" s="56">
        <v>0.03623539</v>
      </c>
      <c r="E16" s="56">
        <v>0.01101303</v>
      </c>
      <c r="F16" s="56">
        <v>-0.04488731</v>
      </c>
      <c r="G16" s="56">
        <v>0.003773859</v>
      </c>
    </row>
    <row r="17" spans="1:7" ht="12.75">
      <c r="A17" t="s">
        <v>25</v>
      </c>
      <c r="B17" s="56">
        <v>-0.0288075</v>
      </c>
      <c r="C17" s="56">
        <v>-0.01173091</v>
      </c>
      <c r="D17" s="56">
        <v>-0.01728407</v>
      </c>
      <c r="E17" s="56">
        <v>-0.01837901</v>
      </c>
      <c r="F17" s="56">
        <v>-0.01487445</v>
      </c>
      <c r="G17" s="56">
        <v>-0.0175576</v>
      </c>
    </row>
    <row r="18" spans="1:7" ht="12.75">
      <c r="A18" t="s">
        <v>26</v>
      </c>
      <c r="B18" s="56">
        <v>0.02859188</v>
      </c>
      <c r="C18" s="56">
        <v>0.003044401</v>
      </c>
      <c r="D18" s="56">
        <v>-0.03248537</v>
      </c>
      <c r="E18" s="56">
        <v>0.01585844</v>
      </c>
      <c r="F18" s="56">
        <v>-0.02770625</v>
      </c>
      <c r="G18" s="56">
        <v>-0.002827453</v>
      </c>
    </row>
    <row r="19" spans="1:7" ht="12.75">
      <c r="A19" t="s">
        <v>27</v>
      </c>
      <c r="B19" s="56">
        <v>-0.2022456</v>
      </c>
      <c r="C19" s="56">
        <v>-0.1881909</v>
      </c>
      <c r="D19" s="56">
        <v>-0.2029044</v>
      </c>
      <c r="E19" s="56">
        <v>-0.1915179</v>
      </c>
      <c r="F19" s="56">
        <v>-0.1499656</v>
      </c>
      <c r="G19" s="56">
        <v>-0.1894674</v>
      </c>
    </row>
    <row r="20" spans="1:7" ht="12.75">
      <c r="A20" t="s">
        <v>28</v>
      </c>
      <c r="B20" s="56">
        <v>0.001133474</v>
      </c>
      <c r="C20" s="56">
        <v>-0.00535159</v>
      </c>
      <c r="D20" s="56">
        <v>-0.00570064</v>
      </c>
      <c r="E20" s="56">
        <v>0.0007325887</v>
      </c>
      <c r="F20" s="56">
        <v>-0.002817555</v>
      </c>
      <c r="G20" s="56">
        <v>-0.00269668</v>
      </c>
    </row>
    <row r="21" spans="1:7" ht="12.75">
      <c r="A21" t="s">
        <v>29</v>
      </c>
      <c r="B21" s="56">
        <v>-84.19792</v>
      </c>
      <c r="C21" s="56">
        <v>119.9557</v>
      </c>
      <c r="D21" s="56">
        <v>-29.85087</v>
      </c>
      <c r="E21" s="56">
        <v>31.03875</v>
      </c>
      <c r="F21" s="56">
        <v>-127.255</v>
      </c>
      <c r="G21" s="56">
        <v>0.03377473</v>
      </c>
    </row>
    <row r="22" spans="1:7" ht="12.75">
      <c r="A22" t="s">
        <v>30</v>
      </c>
      <c r="B22" s="56">
        <v>85.55101</v>
      </c>
      <c r="C22" s="56">
        <v>22.96231</v>
      </c>
      <c r="D22" s="56">
        <v>10.97181</v>
      </c>
      <c r="E22" s="56">
        <v>-27.04992</v>
      </c>
      <c r="F22" s="56">
        <v>-104.1189</v>
      </c>
      <c r="G22" s="56">
        <v>0</v>
      </c>
    </row>
    <row r="23" spans="1:7" ht="12.75">
      <c r="A23" t="s">
        <v>31</v>
      </c>
      <c r="B23" s="56">
        <v>5.561545</v>
      </c>
      <c r="C23" s="56">
        <v>-0.2540825</v>
      </c>
      <c r="D23" s="56">
        <v>-1.336455</v>
      </c>
      <c r="E23" s="56">
        <v>-1.154953</v>
      </c>
      <c r="F23" s="56">
        <v>9.082921</v>
      </c>
      <c r="G23" s="56">
        <v>1.354072</v>
      </c>
    </row>
    <row r="24" spans="1:7" ht="12.75">
      <c r="A24" t="s">
        <v>32</v>
      </c>
      <c r="B24" s="56">
        <v>3.346473</v>
      </c>
      <c r="C24" s="56">
        <v>-2.914233</v>
      </c>
      <c r="D24" s="56">
        <v>-2.808666</v>
      </c>
      <c r="E24" s="56">
        <v>-2.275074</v>
      </c>
      <c r="F24" s="56">
        <v>1.763763</v>
      </c>
      <c r="G24" s="56">
        <v>-1.206513</v>
      </c>
    </row>
    <row r="25" spans="1:7" ht="12.75">
      <c r="A25" t="s">
        <v>33</v>
      </c>
      <c r="B25" s="56">
        <v>0.8352861</v>
      </c>
      <c r="C25" s="56">
        <v>0.3929047</v>
      </c>
      <c r="D25" s="56">
        <v>-0.9678088</v>
      </c>
      <c r="E25" s="56">
        <v>-0.6239466</v>
      </c>
      <c r="F25" s="56">
        <v>-2.204273</v>
      </c>
      <c r="G25" s="56">
        <v>-0.4616915</v>
      </c>
    </row>
    <row r="26" spans="1:7" ht="12.75">
      <c r="A26" t="s">
        <v>34</v>
      </c>
      <c r="B26" s="56">
        <v>0.5547665</v>
      </c>
      <c r="C26" s="56">
        <v>-0.02066047</v>
      </c>
      <c r="D26" s="56">
        <v>0.4150526</v>
      </c>
      <c r="E26" s="56">
        <v>0.7703746</v>
      </c>
      <c r="F26" s="56">
        <v>1.960251</v>
      </c>
      <c r="G26" s="56">
        <v>0.6217151</v>
      </c>
    </row>
    <row r="27" spans="1:7" ht="12.75">
      <c r="A27" t="s">
        <v>35</v>
      </c>
      <c r="B27" s="56">
        <v>-0.08871958</v>
      </c>
      <c r="C27" s="56">
        <v>0.07949305</v>
      </c>
      <c r="D27" s="56">
        <v>0.2441445</v>
      </c>
      <c r="E27" s="56">
        <v>0.006658634</v>
      </c>
      <c r="F27" s="56">
        <v>0.2870745</v>
      </c>
      <c r="G27" s="56">
        <v>0.1049748</v>
      </c>
    </row>
    <row r="28" spans="1:7" ht="12.75">
      <c r="A28" t="s">
        <v>36</v>
      </c>
      <c r="B28" s="56">
        <v>0.1806604</v>
      </c>
      <c r="C28" s="56">
        <v>-0.6309024</v>
      </c>
      <c r="D28" s="56">
        <v>-0.5076896</v>
      </c>
      <c r="E28" s="56">
        <v>-0.3508209</v>
      </c>
      <c r="F28" s="56">
        <v>-0.2015612</v>
      </c>
      <c r="G28" s="56">
        <v>-0.3593274</v>
      </c>
    </row>
    <row r="29" spans="1:7" ht="12.75">
      <c r="A29" t="s">
        <v>37</v>
      </c>
      <c r="B29" s="56">
        <v>0.1482648</v>
      </c>
      <c r="C29" s="56">
        <v>0.01732322</v>
      </c>
      <c r="D29" s="56">
        <v>-0.05619654</v>
      </c>
      <c r="E29" s="56">
        <v>-0.1038499</v>
      </c>
      <c r="F29" s="56">
        <v>0.02466898</v>
      </c>
      <c r="G29" s="56">
        <v>-0.009626401</v>
      </c>
    </row>
    <row r="30" spans="1:7" ht="12.75">
      <c r="A30" t="s">
        <v>38</v>
      </c>
      <c r="B30" s="56">
        <v>0.01604336</v>
      </c>
      <c r="C30" s="56">
        <v>0.03834021</v>
      </c>
      <c r="D30" s="56">
        <v>0.04644935</v>
      </c>
      <c r="E30" s="56">
        <v>-0.08961278</v>
      </c>
      <c r="F30" s="56">
        <v>0.1731711</v>
      </c>
      <c r="G30" s="56">
        <v>0.02428153</v>
      </c>
    </row>
    <row r="31" spans="1:7" ht="12.75">
      <c r="A31" t="s">
        <v>39</v>
      </c>
      <c r="B31" s="56">
        <v>0.01382112</v>
      </c>
      <c r="C31" s="56">
        <v>0.02483602</v>
      </c>
      <c r="D31" s="56">
        <v>0.0002418546</v>
      </c>
      <c r="E31" s="56">
        <v>-0.009819774</v>
      </c>
      <c r="F31" s="56">
        <v>0.009324406</v>
      </c>
      <c r="G31" s="56">
        <v>0.006917274</v>
      </c>
    </row>
    <row r="32" spans="1:7" ht="12.75">
      <c r="A32" t="s">
        <v>40</v>
      </c>
      <c r="B32" s="56">
        <v>-0.009972557</v>
      </c>
      <c r="C32" s="56">
        <v>-0.05101984</v>
      </c>
      <c r="D32" s="56">
        <v>-0.0424779</v>
      </c>
      <c r="E32" s="56">
        <v>-0.03678308</v>
      </c>
      <c r="F32" s="56">
        <v>-0.05362368</v>
      </c>
      <c r="G32" s="56">
        <v>-0.03995208</v>
      </c>
    </row>
    <row r="33" spans="1:7" ht="12.75">
      <c r="A33" t="s">
        <v>41</v>
      </c>
      <c r="B33" s="56">
        <v>0.09761225</v>
      </c>
      <c r="C33" s="56">
        <v>0.04407925</v>
      </c>
      <c r="D33" s="56">
        <v>0.09609478</v>
      </c>
      <c r="E33" s="56">
        <v>0.06054409</v>
      </c>
      <c r="F33" s="56">
        <v>0.06900564</v>
      </c>
      <c r="G33" s="56">
        <v>0.07162252</v>
      </c>
    </row>
    <row r="34" spans="1:7" ht="12.75">
      <c r="A34" t="s">
        <v>42</v>
      </c>
      <c r="B34" s="56">
        <v>-0.00987299</v>
      </c>
      <c r="C34" s="56">
        <v>0.004546344</v>
      </c>
      <c r="D34" s="56">
        <v>0.00919161</v>
      </c>
      <c r="E34" s="56">
        <v>0.001680313</v>
      </c>
      <c r="F34" s="56">
        <v>-0.01681627</v>
      </c>
      <c r="G34" s="56">
        <v>6.176179E-05</v>
      </c>
    </row>
    <row r="35" spans="1:7" ht="12.75">
      <c r="A35" t="s">
        <v>43</v>
      </c>
      <c r="B35" s="56">
        <v>0.008019238</v>
      </c>
      <c r="C35" s="56">
        <v>0.004752301</v>
      </c>
      <c r="D35" s="56">
        <v>-0.006057789</v>
      </c>
      <c r="E35" s="56">
        <v>-0.001654079</v>
      </c>
      <c r="F35" s="56">
        <v>0.002282935</v>
      </c>
      <c r="G35" s="56">
        <v>0.0007518385</v>
      </c>
    </row>
    <row r="36" spans="1:6" ht="12.75">
      <c r="A36" t="s">
        <v>44</v>
      </c>
      <c r="B36" s="56">
        <v>20.71533</v>
      </c>
      <c r="C36" s="56">
        <v>20.72144</v>
      </c>
      <c r="D36" s="56">
        <v>20.73364</v>
      </c>
      <c r="E36" s="56">
        <v>20.73669</v>
      </c>
      <c r="F36" s="56">
        <v>20.7489</v>
      </c>
    </row>
    <row r="37" spans="1:6" ht="12.75">
      <c r="A37" t="s">
        <v>45</v>
      </c>
      <c r="B37" s="56">
        <v>-0.2146403</v>
      </c>
      <c r="C37" s="56">
        <v>-0.1729329</v>
      </c>
      <c r="D37" s="56">
        <v>-0.142924</v>
      </c>
      <c r="E37" s="56">
        <v>-0.1190186</v>
      </c>
      <c r="F37" s="56">
        <v>-0.03916423</v>
      </c>
    </row>
    <row r="38" spans="1:7" ht="12.75">
      <c r="A38" t="s">
        <v>54</v>
      </c>
      <c r="B38" s="56">
        <v>0.0001090267</v>
      </c>
      <c r="C38" s="56">
        <v>0.0001058607</v>
      </c>
      <c r="D38" s="56">
        <v>-0.0001187294</v>
      </c>
      <c r="E38" s="56">
        <v>4.695596E-05</v>
      </c>
      <c r="F38" s="56">
        <v>-0.0001102922</v>
      </c>
      <c r="G38" s="56">
        <v>0</v>
      </c>
    </row>
    <row r="39" spans="1:7" ht="12.75">
      <c r="A39" t="s">
        <v>55</v>
      </c>
      <c r="B39" s="56">
        <v>0.0001422037</v>
      </c>
      <c r="C39" s="56">
        <v>-0.0002041677</v>
      </c>
      <c r="D39" s="56">
        <v>5.087676E-05</v>
      </c>
      <c r="E39" s="56">
        <v>-5.263885E-05</v>
      </c>
      <c r="F39" s="56">
        <v>0.0002151851</v>
      </c>
      <c r="G39" s="56">
        <v>0.0006986829</v>
      </c>
    </row>
    <row r="40" spans="2:5" ht="12.75">
      <c r="B40" t="s">
        <v>46</v>
      </c>
      <c r="C40">
        <v>-0.003749</v>
      </c>
      <c r="D40" t="s">
        <v>47</v>
      </c>
      <c r="E40">
        <v>3.115402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12.517</v>
      </c>
      <c r="D44">
        <v>12.517</v>
      </c>
      <c r="E44">
        <v>12.517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0.00010902670826844118</v>
      </c>
      <c r="C50">
        <f>-0.017/(C7*C7+C22*C22)*(C21*C22+C6*C7)</f>
        <v>0.00010586065863611722</v>
      </c>
      <c r="D50">
        <f>-0.017/(D7*D7+D22*D22)*(D21*D22+D6*D7)</f>
        <v>-0.00011872945200018019</v>
      </c>
      <c r="E50">
        <f>-0.017/(E7*E7+E22*E22)*(E21*E22+E6*E7)</f>
        <v>4.695596769379074E-05</v>
      </c>
      <c r="F50">
        <f>-0.017/(F7*F7+F22*F22)*(F21*F22+F6*F7)</f>
        <v>-0.00011029221210747367</v>
      </c>
      <c r="G50">
        <f>(B50*B$4+C50*C$4+D50*D$4+E50*E$4+F50*F$4)/SUM(B$4:F$4)</f>
        <v>9.261818408287146E-06</v>
      </c>
    </row>
    <row r="51" spans="1:7" ht="12.75">
      <c r="A51" t="s">
        <v>58</v>
      </c>
      <c r="B51">
        <f>-0.017/(B7*B7+B22*B22)*(B21*B7-B6*B22)</f>
        <v>0.00014220372949906595</v>
      </c>
      <c r="C51">
        <f>-0.017/(C7*C7+C22*C22)*(C21*C7-C6*C22)</f>
        <v>-0.0002041677705260407</v>
      </c>
      <c r="D51">
        <f>-0.017/(D7*D7+D22*D22)*(D21*D7-D6*D22)</f>
        <v>5.087674669887501E-05</v>
      </c>
      <c r="E51">
        <f>-0.017/(E7*E7+E22*E22)*(E21*E7-E6*E22)</f>
        <v>-5.2638859483036045E-05</v>
      </c>
      <c r="F51">
        <f>-0.017/(F7*F7+F22*F22)*(F21*F7-F6*F22)</f>
        <v>0.00021518514961968037</v>
      </c>
      <c r="G51">
        <f>(B51*B$4+C51*C$4+D51*D$4+E51*E$4+F51*F$4)/SUM(B$4:F$4)</f>
        <v>-3.3990622725899123E-07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9999.925214565605</v>
      </c>
      <c r="C62">
        <f>C7+(2/0.017)*(C8*C50-C23*C51)</f>
        <v>10000.00651223287</v>
      </c>
      <c r="D62">
        <f>D7+(2/0.017)*(D8*D50-D23*D51)</f>
        <v>10000.042279267469</v>
      </c>
      <c r="E62">
        <f>E7+(2/0.017)*(E8*E50-E23*E51)</f>
        <v>10000.006848620069</v>
      </c>
      <c r="F62">
        <f>F7+(2/0.017)*(F8*F50-F23*F51)</f>
        <v>9999.800262020408</v>
      </c>
    </row>
    <row r="63" spans="1:6" ht="12.75">
      <c r="A63" t="s">
        <v>66</v>
      </c>
      <c r="B63">
        <f>B8+(3/0.017)*(B9*B50-B24*B51)</f>
        <v>1.3510997689380857</v>
      </c>
      <c r="C63">
        <f>C8+(3/0.017)*(C9*C50-C24*C51)</f>
        <v>0.9151177297133224</v>
      </c>
      <c r="D63">
        <f>D8+(3/0.017)*(D9*D50-D24*D51)</f>
        <v>-2.442871483219751</v>
      </c>
      <c r="E63">
        <f>E8+(3/0.017)*(E9*E50-E24*E51)</f>
        <v>2.5128540885167396</v>
      </c>
      <c r="F63">
        <f>F8+(3/0.017)*(F9*F50-F24*F51)</f>
        <v>-2.3708737877101935</v>
      </c>
    </row>
    <row r="64" spans="1:6" ht="12.75">
      <c r="A64" t="s">
        <v>67</v>
      </c>
      <c r="B64">
        <f>B9+(4/0.017)*(B10*B50-B25*B51)</f>
        <v>0.577094185089896</v>
      </c>
      <c r="C64">
        <f>C9+(4/0.017)*(C10*C50-C25*C51)</f>
        <v>0.4116424139592925</v>
      </c>
      <c r="D64">
        <f>D9+(4/0.017)*(D10*D50-D25*D51)</f>
        <v>0.6378038486270854</v>
      </c>
      <c r="E64">
        <f>E9+(4/0.017)*(E10*E50-E25*E51)</f>
        <v>-0.0717459071344875</v>
      </c>
      <c r="F64">
        <f>F9+(4/0.017)*(F10*F50-F25*F51)</f>
        <v>-1.1114800745909978</v>
      </c>
    </row>
    <row r="65" spans="1:6" ht="12.75">
      <c r="A65" t="s">
        <v>68</v>
      </c>
      <c r="B65">
        <f>B10+(5/0.017)*(B11*B50-B26*B51)</f>
        <v>0.09427663412375975</v>
      </c>
      <c r="C65">
        <f>C10+(5/0.017)*(C11*C50-C26*C51)</f>
        <v>0.36168947985842537</v>
      </c>
      <c r="D65">
        <f>D10+(5/0.017)*(D11*D50-D26*D51)</f>
        <v>1.3423832499837907</v>
      </c>
      <c r="E65">
        <f>E10+(5/0.017)*(E11*E50-E26*E51)</f>
        <v>-0.4525719106972718</v>
      </c>
      <c r="F65">
        <f>F10+(5/0.017)*(F11*F50-F26*F51)</f>
        <v>-0.6784660999001738</v>
      </c>
    </row>
    <row r="66" spans="1:6" ht="12.75">
      <c r="A66" t="s">
        <v>69</v>
      </c>
      <c r="B66">
        <f>B11+(6/0.017)*(B12*B50-B27*B51)</f>
        <v>1.6133344946837163</v>
      </c>
      <c r="C66">
        <f>C11+(6/0.017)*(C12*C50-C27*C51)</f>
        <v>1.2490967766116674</v>
      </c>
      <c r="D66">
        <f>D11+(6/0.017)*(D12*D50-D27*D51)</f>
        <v>1.615570711977433</v>
      </c>
      <c r="E66">
        <f>E11+(6/0.017)*(E12*E50-E27*E51)</f>
        <v>1.3298348367615809</v>
      </c>
      <c r="F66">
        <f>F11+(6/0.017)*(F12*F50-F27*F51)</f>
        <v>11.851040645083096</v>
      </c>
    </row>
    <row r="67" spans="1:6" ht="12.75">
      <c r="A67" t="s">
        <v>70</v>
      </c>
      <c r="B67">
        <f>B12+(7/0.017)*(B13*B50-B28*B51)</f>
        <v>-0.42163334151689885</v>
      </c>
      <c r="C67">
        <f>C12+(7/0.017)*(C13*C50-C28*C51)</f>
        <v>0.21724209698548513</v>
      </c>
      <c r="D67">
        <f>D12+(7/0.017)*(D13*D50-D28*D51)</f>
        <v>0.2661322328338972</v>
      </c>
      <c r="E67">
        <f>E12+(7/0.017)*(E13*E50-E28*E51)</f>
        <v>0.08994077462096305</v>
      </c>
      <c r="F67">
        <f>F12+(7/0.017)*(F13*F50-F28*F51)</f>
        <v>-0.37040298163008173</v>
      </c>
    </row>
    <row r="68" spans="1:6" ht="12.75">
      <c r="A68" t="s">
        <v>71</v>
      </c>
      <c r="B68">
        <f>B13+(8/0.017)*(B14*B50-B29*B51)</f>
        <v>0.15637448245915528</v>
      </c>
      <c r="C68">
        <f>C13+(8/0.017)*(C14*C50-C29*C51)</f>
        <v>0.2258418649946519</v>
      </c>
      <c r="D68">
        <f>D13+(8/0.017)*(D14*D50-D29*D51)</f>
        <v>0.009407822399046408</v>
      </c>
      <c r="E68">
        <f>E13+(8/0.017)*(E14*E50-E29*E51)</f>
        <v>-0.029853717112018563</v>
      </c>
      <c r="F68">
        <f>F13+(8/0.017)*(F14*F50-F29*F51)</f>
        <v>-0.27009009165863324</v>
      </c>
    </row>
    <row r="69" spans="1:6" ht="12.75">
      <c r="A69" t="s">
        <v>72</v>
      </c>
      <c r="B69">
        <f>B14+(9/0.017)*(B15*B50-B30*B51)</f>
        <v>0.07772395481860027</v>
      </c>
      <c r="C69">
        <f>C14+(9/0.017)*(C15*C50-C30*C51)</f>
        <v>-0.0010082123847522332</v>
      </c>
      <c r="D69">
        <f>D14+(9/0.017)*(D15*D50-D30*D51)</f>
        <v>0.017872508542368274</v>
      </c>
      <c r="E69">
        <f>E14+(9/0.017)*(E15*E50-E30*E51)</f>
        <v>-0.033900928854538805</v>
      </c>
      <c r="F69">
        <f>F14+(9/0.017)*(F15*F50-F30*F51)</f>
        <v>0.044647283280297836</v>
      </c>
    </row>
    <row r="70" spans="1:6" ht="12.75">
      <c r="A70" t="s">
        <v>73</v>
      </c>
      <c r="B70">
        <f>B15+(10/0.017)*(B16*B50-B31*B51)</f>
        <v>-0.4693131350776868</v>
      </c>
      <c r="C70">
        <f>C15+(10/0.017)*(C16*C50-C31*C51)</f>
        <v>-0.1434732946486134</v>
      </c>
      <c r="D70">
        <f>D15+(10/0.017)*(D16*D50-D31*D51)</f>
        <v>-0.12142124868996174</v>
      </c>
      <c r="E70">
        <f>E15+(10/0.017)*(E16*E50-E31*E51)</f>
        <v>-0.176396567189912</v>
      </c>
      <c r="F70">
        <f>F15+(10/0.017)*(F16*F50-F31*F51)</f>
        <v>-0.4426048899910416</v>
      </c>
    </row>
    <row r="71" spans="1:6" ht="12.75">
      <c r="A71" t="s">
        <v>74</v>
      </c>
      <c r="B71">
        <f>B16+(11/0.017)*(B17*B50-B32*B51)</f>
        <v>-0.057790447241436005</v>
      </c>
      <c r="C71">
        <f>C16+(11/0.017)*(C17*C50-C32*C51)</f>
        <v>0.019764877806567084</v>
      </c>
      <c r="D71">
        <f>D16+(11/0.017)*(D17*D50-D32*D51)</f>
        <v>0.0389616206293154</v>
      </c>
      <c r="E71">
        <f>E16+(11/0.017)*(E17*E50-E32*E51)</f>
        <v>0.00920176768399715</v>
      </c>
      <c r="F71">
        <f>F16+(11/0.017)*(F17*F50-F32*F51)</f>
        <v>-0.03635936225989773</v>
      </c>
    </row>
    <row r="72" spans="1:6" ht="12.75">
      <c r="A72" t="s">
        <v>75</v>
      </c>
      <c r="B72">
        <f>B17+(12/0.017)*(B18*B50-B33*B51)</f>
        <v>-0.03640529818954512</v>
      </c>
      <c r="C72">
        <f>C17+(12/0.017)*(C18*C50-C33*C51)</f>
        <v>-0.005150784474842989</v>
      </c>
      <c r="D72">
        <f>D17+(12/0.017)*(D18*D50-D33*D51)</f>
        <v>-0.0180125544256619</v>
      </c>
      <c r="E72">
        <f>E17+(12/0.017)*(E18*E50-E33*E51)</f>
        <v>-0.015603748652457268</v>
      </c>
      <c r="F72">
        <f>F17+(12/0.017)*(F18*F50-F33*F51)</f>
        <v>-0.023199065552681725</v>
      </c>
    </row>
    <row r="73" spans="1:6" ht="12.75">
      <c r="A73" t="s">
        <v>76</v>
      </c>
      <c r="B73">
        <f>B18+(13/0.017)*(B19*B50-B34*B51)</f>
        <v>0.012803612447288518</v>
      </c>
      <c r="C73">
        <f>C18+(13/0.017)*(C19*C50-C34*C51)</f>
        <v>-0.011480266303669997</v>
      </c>
      <c r="D73">
        <f>D18+(13/0.017)*(D19*D50-D34*D51)</f>
        <v>-0.01442065487722902</v>
      </c>
      <c r="E73">
        <f>E18+(13/0.017)*(E19*E50-E34*E51)</f>
        <v>0.00904914815595614</v>
      </c>
      <c r="F73">
        <f>F18+(13/0.017)*(F19*F50-F34*F51)</f>
        <v>-0.012290812269396859</v>
      </c>
    </row>
    <row r="74" spans="1:6" ht="12.75">
      <c r="A74" t="s">
        <v>77</v>
      </c>
      <c r="B74">
        <f>B19+(14/0.017)*(B20*B50-B35*B51)</f>
        <v>-0.2030829536806458</v>
      </c>
      <c r="C74">
        <f>C19+(14/0.017)*(C20*C50-C35*C51)</f>
        <v>-0.1878584050582097</v>
      </c>
      <c r="D74">
        <f>D19+(14/0.017)*(D20*D50-D35*D51)</f>
        <v>-0.2020931951507871</v>
      </c>
      <c r="E74">
        <f>E19+(14/0.017)*(E20*E50-E35*E51)</f>
        <v>-0.19156127481706747</v>
      </c>
      <c r="F74">
        <f>F19+(14/0.017)*(F20*F50-F35*F51)</f>
        <v>-0.1501142465118868</v>
      </c>
    </row>
    <row r="75" spans="1:6" ht="12.75">
      <c r="A75" t="s">
        <v>78</v>
      </c>
      <c r="B75" s="56">
        <f>B20</f>
        <v>0.001133474</v>
      </c>
      <c r="C75" s="56">
        <f>C20</f>
        <v>-0.00535159</v>
      </c>
      <c r="D75" s="56">
        <f>D20</f>
        <v>-0.00570064</v>
      </c>
      <c r="E75" s="56">
        <f>E20</f>
        <v>0.0007325887</v>
      </c>
      <c r="F75" s="56">
        <f>F20</f>
        <v>-0.002817555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85.64616055141964</v>
      </c>
      <c r="C82">
        <f>C22+(2/0.017)*(C8*C51+C23*C50)</f>
        <v>22.93481529404743</v>
      </c>
      <c r="D82">
        <f>D22+(2/0.017)*(D8*D51+D23*D50)</f>
        <v>10.975788547793599</v>
      </c>
      <c r="E82">
        <f>E22+(2/0.017)*(E8*E51+E23*E50)</f>
        <v>-27.071995736059442</v>
      </c>
      <c r="F82">
        <f>F22+(2/0.017)*(F8*F51+F23*F50)</f>
        <v>-104.29568598335885</v>
      </c>
    </row>
    <row r="83" spans="1:6" ht="12.75">
      <c r="A83" t="s">
        <v>81</v>
      </c>
      <c r="B83">
        <f>B23+(3/0.017)*(B9*B51+B24*B50)</f>
        <v>5.64107248954188</v>
      </c>
      <c r="C83">
        <f>C23+(3/0.017)*(C9*C51+C24*C50)</f>
        <v>-0.32238416004759435</v>
      </c>
      <c r="D83">
        <f>D23+(3/0.017)*(D9*D51+D24*D50)</f>
        <v>-1.2716322307488805</v>
      </c>
      <c r="E83">
        <f>E23+(3/0.017)*(E9*E51+E24*E50)</f>
        <v>-1.1732599316345202</v>
      </c>
      <c r="F83">
        <f>F23+(3/0.017)*(F9*F51+F24*F50)</f>
        <v>9.001979698956422</v>
      </c>
    </row>
    <row r="84" spans="1:6" ht="12.75">
      <c r="A84" t="s">
        <v>82</v>
      </c>
      <c r="B84">
        <f>B24+(4/0.017)*(B10*B51+B25*B50)</f>
        <v>3.370088205829153</v>
      </c>
      <c r="C84">
        <f>C24+(4/0.017)*(C10*C51+C25*C50)</f>
        <v>-2.920036161368992</v>
      </c>
      <c r="D84">
        <f>D24+(4/0.017)*(D10*D51+D25*D50)</f>
        <v>-2.76480326840786</v>
      </c>
      <c r="E84">
        <f>E24+(4/0.017)*(E10*E51+E25*E50)</f>
        <v>-2.275987374861184</v>
      </c>
      <c r="F84">
        <f>F24+(4/0.017)*(F10*F51+F25*F50)</f>
        <v>1.8123707701525746</v>
      </c>
    </row>
    <row r="85" spans="1:6" ht="12.75">
      <c r="A85" t="s">
        <v>83</v>
      </c>
      <c r="B85">
        <f>B25+(5/0.017)*(B11*B51+B26*B50)</f>
        <v>0.9210396750302376</v>
      </c>
      <c r="C85">
        <f>C25+(5/0.017)*(C11*C51+C26*C50)</f>
        <v>0.31818245336622825</v>
      </c>
      <c r="D85">
        <f>D25+(5/0.017)*(D11*D51+D26*D50)</f>
        <v>-0.9579015427409044</v>
      </c>
      <c r="E85">
        <f>E25+(5/0.017)*(E11*E51+E26*E50)</f>
        <v>-0.6338687316193149</v>
      </c>
      <c r="F85">
        <f>F25+(5/0.017)*(F11*F51+F26*F50)</f>
        <v>-1.5174183387930698</v>
      </c>
    </row>
    <row r="86" spans="1:6" ht="12.75">
      <c r="A86" t="s">
        <v>84</v>
      </c>
      <c r="B86">
        <f>B26+(6/0.017)*(B12*B51+B27*B50)</f>
        <v>0.530359439208353</v>
      </c>
      <c r="C86">
        <f>C26+(6/0.017)*(C12*C51+C27*C50)</f>
        <v>-0.036463018127148285</v>
      </c>
      <c r="D86">
        <f>D26+(6/0.017)*(D12*D51+D27*D50)</f>
        <v>0.40941731582818286</v>
      </c>
      <c r="E86">
        <f>E26+(6/0.017)*(E12*E51+E27*E50)</f>
        <v>0.7686631387251539</v>
      </c>
      <c r="F86">
        <f>F26+(6/0.017)*(F12*F51+F27*F50)</f>
        <v>1.9186724302746863</v>
      </c>
    </row>
    <row r="87" spans="1:6" ht="12.75">
      <c r="A87" t="s">
        <v>85</v>
      </c>
      <c r="B87">
        <f>B27+(7/0.017)*(B13*B51+B28*B50)</f>
        <v>-0.07118941795762834</v>
      </c>
      <c r="C87">
        <f>C27+(7/0.017)*(C13*C51+C28*C50)</f>
        <v>0.03315901662037342</v>
      </c>
      <c r="D87">
        <f>D27+(7/0.017)*(D13*D51+D28*D50)</f>
        <v>0.2691472705667936</v>
      </c>
      <c r="E87">
        <f>E27+(7/0.017)*(E13*E51+E28*E50)</f>
        <v>0.00045395382662202777</v>
      </c>
      <c r="F87">
        <f>F27+(7/0.017)*(F13*F51+F28*F50)</f>
        <v>0.2726948588563572</v>
      </c>
    </row>
    <row r="88" spans="1:6" ht="12.75">
      <c r="A88" t="s">
        <v>86</v>
      </c>
      <c r="B88">
        <f>B28+(8/0.017)*(B14*B51+B29*B50)</f>
        <v>0.1953437008321073</v>
      </c>
      <c r="C88">
        <f>C28+(8/0.017)*(C14*C51+C29*C50)</f>
        <v>-0.6303421490780846</v>
      </c>
      <c r="D88">
        <f>D28+(8/0.017)*(D14*D51+D29*D50)</f>
        <v>-0.5042708005338694</v>
      </c>
      <c r="E88">
        <f>E28+(8/0.017)*(E14*E51+E29*E50)</f>
        <v>-0.3524463801474599</v>
      </c>
      <c r="F88">
        <f>F28+(8/0.017)*(F14*F51+F29*F50)</f>
        <v>-0.19894997614324417</v>
      </c>
    </row>
    <row r="89" spans="1:6" ht="12.75">
      <c r="A89" t="s">
        <v>87</v>
      </c>
      <c r="B89">
        <f>B29+(9/0.017)*(B15*B51+B30*B50)</f>
        <v>0.11421958171160536</v>
      </c>
      <c r="C89">
        <f>C29+(9/0.017)*(C15*C51+C30*C50)</f>
        <v>0.03548602607894641</v>
      </c>
      <c r="D89">
        <f>D29+(9/0.017)*(D15*D51+D30*D50)</f>
        <v>-0.062318287806401085</v>
      </c>
      <c r="E89">
        <f>E29+(9/0.017)*(E15*E51+E30*E50)</f>
        <v>-0.10116182960485504</v>
      </c>
      <c r="F89">
        <f>F29+(9/0.017)*(F15*F51+F30*F50)</f>
        <v>-0.03606201649026651</v>
      </c>
    </row>
    <row r="90" spans="1:6" ht="12.75">
      <c r="A90" t="s">
        <v>88</v>
      </c>
      <c r="B90">
        <f>B30+(10/0.017)*(B16*B51+B31*B50)</f>
        <v>0.012188867357574854</v>
      </c>
      <c r="C90">
        <f>C30+(10/0.017)*(C16*C51+C31*C50)</f>
        <v>0.03660704855309868</v>
      </c>
      <c r="D90">
        <f>D30+(10/0.017)*(D16*D51+D31*D50)</f>
        <v>0.047516893232025424</v>
      </c>
      <c r="E90">
        <f>E30+(10/0.017)*(E16*E51+E31*E50)</f>
        <v>-0.09022502137020988</v>
      </c>
      <c r="F90">
        <f>F30+(10/0.017)*(F16*F51+F31*F50)</f>
        <v>0.16688434006899813</v>
      </c>
    </row>
    <row r="91" spans="1:6" ht="12.75">
      <c r="A91" t="s">
        <v>89</v>
      </c>
      <c r="B91">
        <f>B31+(11/0.017)*(B17*B51+B32*B50)</f>
        <v>0.010466890646881695</v>
      </c>
      <c r="C91">
        <f>C31+(11/0.017)*(C17*C51+C32*C50)</f>
        <v>0.02289101286031503</v>
      </c>
      <c r="D91">
        <f>D31+(11/0.017)*(D17*D51+D32*D50)</f>
        <v>0.002936220830343007</v>
      </c>
      <c r="E91">
        <f>E31+(11/0.017)*(E17*E51+E32*E50)</f>
        <v>-0.01031136722968464</v>
      </c>
      <c r="F91">
        <f>F31+(11/0.017)*(F17*F51+F32*F50)</f>
        <v>0.011080208878683013</v>
      </c>
    </row>
    <row r="92" spans="1:6" ht="12.75">
      <c r="A92" t="s">
        <v>90</v>
      </c>
      <c r="B92">
        <f>B32+(12/0.017)*(B18*B51+B33*B50)</f>
        <v>0.00040971189898769515</v>
      </c>
      <c r="C92">
        <f>C32+(12/0.017)*(C18*C51+C33*C50)</f>
        <v>-0.048164764795932596</v>
      </c>
      <c r="D92">
        <f>D32+(12/0.017)*(D18*D51+D33*D50)</f>
        <v>-0.051698156830861486</v>
      </c>
      <c r="E92">
        <f>E32+(12/0.017)*(E18*E51+E33*E50)</f>
        <v>-0.03536557213695779</v>
      </c>
      <c r="F92">
        <f>F32+(12/0.017)*(F18*F51+F33*F50)</f>
        <v>-0.06320445051892393</v>
      </c>
    </row>
    <row r="93" spans="1:6" ht="12.75">
      <c r="A93" t="s">
        <v>91</v>
      </c>
      <c r="B93">
        <f>B33+(13/0.017)*(B19*B51+B34*B50)</f>
        <v>0.07479610432128436</v>
      </c>
      <c r="C93">
        <f>C33+(13/0.017)*(C19*C51+C34*C50)</f>
        <v>0.07382921123145297</v>
      </c>
      <c r="D93">
        <f>D33+(13/0.017)*(D19*D51+D34*D50)</f>
        <v>0.08736609779085731</v>
      </c>
      <c r="E93">
        <f>E33+(13/0.017)*(E19*E51+E34*E50)</f>
        <v>0.06831364289081676</v>
      </c>
      <c r="F93">
        <f>F33+(13/0.017)*(F19*F51+F34*F50)</f>
        <v>0.045746600945328716</v>
      </c>
    </row>
    <row r="94" spans="1:6" ht="12.75">
      <c r="A94" t="s">
        <v>92</v>
      </c>
      <c r="B94">
        <f>B34+(14/0.017)*(B20*B51+B35*B50)</f>
        <v>-0.009020229121840004</v>
      </c>
      <c r="C94">
        <f>C34+(14/0.017)*(C20*C51+C35*C50)</f>
        <v>0.005860453104795968</v>
      </c>
      <c r="D94">
        <f>D34+(14/0.017)*(D20*D51+D35*D50)</f>
        <v>0.00954507537141279</v>
      </c>
      <c r="E94">
        <f>E34+(14/0.017)*(E20*E51+E35*E50)</f>
        <v>0.0015845929298734158</v>
      </c>
      <c r="F94">
        <f>F34+(14/0.017)*(F20*F51+F35*F50)</f>
        <v>-0.01752292901392821</v>
      </c>
    </row>
    <row r="95" spans="1:6" ht="12.75">
      <c r="A95" t="s">
        <v>93</v>
      </c>
      <c r="B95" s="56">
        <f>B35</f>
        <v>0.008019238</v>
      </c>
      <c r="C95" s="56">
        <f>C35</f>
        <v>0.004752301</v>
      </c>
      <c r="D95" s="56">
        <f>D35</f>
        <v>-0.006057789</v>
      </c>
      <c r="E95" s="56">
        <f>E35</f>
        <v>-0.001654079</v>
      </c>
      <c r="F95" s="56">
        <f>F35</f>
        <v>0.002282935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1.3511098732719644</v>
      </c>
      <c r="C103">
        <f>C63*10000/C62</f>
        <v>0.9151171337677346</v>
      </c>
      <c r="D103">
        <f>D63*10000/D62</f>
        <v>-2.442861154981735</v>
      </c>
      <c r="E103">
        <f>E63*10000/E62</f>
        <v>2.512852367559624</v>
      </c>
      <c r="F103">
        <f>F63*10000/F62</f>
        <v>-2.3709211440101012</v>
      </c>
      <c r="G103">
        <f>AVERAGE(C103:E103)</f>
        <v>0.3283694487818745</v>
      </c>
      <c r="H103">
        <f>STDEV(C103:E103)</f>
        <v>2.5294226146992562</v>
      </c>
      <c r="I103">
        <f>(B103*B4+C103*C4+D103*D4+E103*E4+F103*F4)/SUM(B4:F4)</f>
        <v>0.11601417840182146</v>
      </c>
      <c r="K103">
        <f>(LN(H103)+LN(H123))/2-LN(K114*K115^3)</f>
        <v>-3.7396259584352287</v>
      </c>
    </row>
    <row r="104" spans="1:11" ht="12.75">
      <c r="A104" t="s">
        <v>67</v>
      </c>
      <c r="B104">
        <f>B64*10000/B62</f>
        <v>0.5770985009461042</v>
      </c>
      <c r="C104">
        <f>C64*10000/C62</f>
        <v>0.41164214588834114</v>
      </c>
      <c r="D104">
        <f>D64*10000/D62</f>
        <v>0.6378011520505354</v>
      </c>
      <c r="E104">
        <f>E64*10000/E62</f>
        <v>-0.07174585799847522</v>
      </c>
      <c r="F104">
        <f>F64*10000/F62</f>
        <v>-1.1115022755128803</v>
      </c>
      <c r="G104">
        <f>AVERAGE(C104:E104)</f>
        <v>0.3258991466468005</v>
      </c>
      <c r="H104">
        <f>STDEV(C104:E104)</f>
        <v>0.36246122041754186</v>
      </c>
      <c r="I104">
        <f>(B104*B4+C104*C4+D104*D4+E104*E4+F104*F4)/SUM(B4:F4)</f>
        <v>0.1705818926313815</v>
      </c>
      <c r="K104">
        <f>(LN(H104)+LN(H124))/2-LN(K114*K115^4)</f>
        <v>-4.339811221070367</v>
      </c>
    </row>
    <row r="105" spans="1:11" ht="12.75">
      <c r="A105" t="s">
        <v>68</v>
      </c>
      <c r="B105">
        <f>B65*10000/B62</f>
        <v>0.09427733918093618</v>
      </c>
      <c r="C105">
        <f>C65*10000/C62</f>
        <v>0.3616892443179668</v>
      </c>
      <c r="D105">
        <f>D65*10000/D62</f>
        <v>1.342377574509739</v>
      </c>
      <c r="E105">
        <f>E65*10000/E62</f>
        <v>-0.45257160074817704</v>
      </c>
      <c r="F105">
        <f>F65*10000/F62</f>
        <v>-0.6784796517156566</v>
      </c>
      <c r="G105">
        <f>AVERAGE(C105:E105)</f>
        <v>0.4171650726931762</v>
      </c>
      <c r="H105">
        <f>STDEV(C105:E105)</f>
        <v>0.8987595958264952</v>
      </c>
      <c r="I105">
        <f>(B105*B4+C105*C4+D105*D4+E105*E4+F105*F4)/SUM(B4:F4)</f>
        <v>0.22449439153471293</v>
      </c>
      <c r="K105">
        <f>(LN(H105)+LN(H125))/2-LN(K114*K115^5)</f>
        <v>-2.9545611316430835</v>
      </c>
    </row>
    <row r="106" spans="1:11" ht="12.75">
      <c r="A106" t="s">
        <v>69</v>
      </c>
      <c r="B106">
        <f>B66*10000/B62</f>
        <v>1.6133465601660495</v>
      </c>
      <c r="C106">
        <f>C66*10000/C62</f>
        <v>1.2490959631712883</v>
      </c>
      <c r="D106">
        <f>D66*10000/D62</f>
        <v>1.615563881491687</v>
      </c>
      <c r="E106">
        <f>E66*10000/E62</f>
        <v>1.3298339260088494</v>
      </c>
      <c r="F106">
        <f>F66*10000/F62</f>
        <v>11.851277360102644</v>
      </c>
      <c r="G106">
        <f>AVERAGE(C106:E106)</f>
        <v>1.3981645902239415</v>
      </c>
      <c r="H106">
        <f>STDEV(C106:E106)</f>
        <v>0.1925525734535333</v>
      </c>
      <c r="I106">
        <f>(B106*B4+C106*C4+D106*D4+E106*E4+F106*F4)/SUM(B4:F4)</f>
        <v>2.8232258012321</v>
      </c>
      <c r="K106">
        <f>(LN(H106)+LN(H126))/2-LN(K114*K115^6)</f>
        <v>-3.3822940824297794</v>
      </c>
    </row>
    <row r="107" spans="1:11" ht="12.75">
      <c r="A107" t="s">
        <v>70</v>
      </c>
      <c r="B107">
        <f>B67*10000/B62</f>
        <v>-0.4216364947437405</v>
      </c>
      <c r="C107">
        <f>C67*10000/C62</f>
        <v>0.21724195551246475</v>
      </c>
      <c r="D107">
        <f>D67*10000/D62</f>
        <v>0.266131107651069</v>
      </c>
      <c r="E107">
        <f>E67*10000/E62</f>
        <v>0.08994071302398582</v>
      </c>
      <c r="F107">
        <f>F67*10000/F62</f>
        <v>-0.3704103801321765</v>
      </c>
      <c r="G107">
        <f>AVERAGE(C107:E107)</f>
        <v>0.19110459206250652</v>
      </c>
      <c r="H107">
        <f>STDEV(C107:E107)</f>
        <v>0.09095677608511767</v>
      </c>
      <c r="I107">
        <f>(B107*B4+C107*C4+D107*D4+E107*E4+F107*F4)/SUM(B4:F4)</f>
        <v>0.0276829431916082</v>
      </c>
      <c r="K107">
        <f>(LN(H107)+LN(H127))/2-LN(K114*K115^7)</f>
        <v>-3.671997234938612</v>
      </c>
    </row>
    <row r="108" spans="1:9" ht="12.75">
      <c r="A108" t="s">
        <v>71</v>
      </c>
      <c r="B108">
        <f>B68*10000/B62</f>
        <v>0.15637565192126104</v>
      </c>
      <c r="C108">
        <f>C68*10000/C62</f>
        <v>0.225841717921266</v>
      </c>
      <c r="D108">
        <f>D68*10000/D62</f>
        <v>0.009407782623630625</v>
      </c>
      <c r="E108">
        <f>E68*10000/E62</f>
        <v>-0.029853696666355952</v>
      </c>
      <c r="F108">
        <f>F68*10000/F62</f>
        <v>-0.2700954864913101</v>
      </c>
      <c r="G108">
        <f>AVERAGE(C108:E108)</f>
        <v>0.06846526795951356</v>
      </c>
      <c r="H108">
        <f>STDEV(C108:E108)</f>
        <v>0.1376984974171196</v>
      </c>
      <c r="I108">
        <f>(B108*B4+C108*C4+D108*D4+E108*E4+F108*F4)/SUM(B4:F4)</f>
        <v>0.036054801065947474</v>
      </c>
    </row>
    <row r="109" spans="1:9" ht="12.75">
      <c r="A109" t="s">
        <v>72</v>
      </c>
      <c r="B109">
        <f>B69*10000/B62</f>
        <v>0.0777245360849197</v>
      </c>
      <c r="C109">
        <f>C69*10000/C62</f>
        <v>-0.0010082117281812776</v>
      </c>
      <c r="D109">
        <f>D69*10000/D62</f>
        <v>0.01787243297903085</v>
      </c>
      <c r="E109">
        <f>E69*10000/E62</f>
        <v>-0.03390090563709654</v>
      </c>
      <c r="F109">
        <f>F69*10000/F62</f>
        <v>0.04464817507392601</v>
      </c>
      <c r="G109">
        <f>AVERAGE(C109:E109)</f>
        <v>-0.005678894795415655</v>
      </c>
      <c r="H109">
        <f>STDEV(C109:E109)</f>
        <v>0.026200784493998635</v>
      </c>
      <c r="I109">
        <f>(B109*B4+C109*C4+D109*D4+E109*E4+F109*F4)/SUM(B4:F4)</f>
        <v>0.013090686740255313</v>
      </c>
    </row>
    <row r="110" spans="1:11" ht="12.75">
      <c r="A110" t="s">
        <v>73</v>
      </c>
      <c r="B110">
        <f>B70*10000/B62</f>
        <v>-0.4693166448826025</v>
      </c>
      <c r="C110">
        <f>C70*10000/C62</f>
        <v>-0.14347320121552368</v>
      </c>
      <c r="D110">
        <f>D70*10000/D62</f>
        <v>-0.12142073533198719</v>
      </c>
      <c r="E110">
        <f>E70*10000/E62</f>
        <v>-0.17639644638268773</v>
      </c>
      <c r="F110">
        <f>F70*10000/F62</f>
        <v>-0.44261373066827187</v>
      </c>
      <c r="G110">
        <f>AVERAGE(C110:E110)</f>
        <v>-0.1470967943100662</v>
      </c>
      <c r="H110">
        <f>STDEV(C110:E110)</f>
        <v>0.027666406011056806</v>
      </c>
      <c r="I110">
        <f>(B110*B4+C110*C4+D110*D4+E110*E4+F110*F4)/SUM(B4:F4)</f>
        <v>-0.23307045170746185</v>
      </c>
      <c r="K110">
        <f>EXP(AVERAGE(K103:K107))</f>
        <v>0.02684547702389368</v>
      </c>
    </row>
    <row r="111" spans="1:9" ht="12.75">
      <c r="A111" t="s">
        <v>74</v>
      </c>
      <c r="B111">
        <f>B71*10000/B62</f>
        <v>-0.057790879433038254</v>
      </c>
      <c r="C111">
        <f>C71*10000/C62</f>
        <v>0.019764864935226775</v>
      </c>
      <c r="D111">
        <f>D71*10000/D62</f>
        <v>0.038961455903133886</v>
      </c>
      <c r="E111">
        <f>E71*10000/E62</f>
        <v>0.009201761382060383</v>
      </c>
      <c r="F111">
        <f>F71*10000/F62</f>
        <v>-0.03636008850895939</v>
      </c>
      <c r="G111">
        <f>AVERAGE(C111:E111)</f>
        <v>0.02264269407347368</v>
      </c>
      <c r="H111">
        <f>STDEV(C111:E111)</f>
        <v>0.015087122983147261</v>
      </c>
      <c r="I111">
        <f>(B111*B4+C111*C4+D111*D4+E111*E4+F111*F4)/SUM(B4:F4)</f>
        <v>0.0031509684118514987</v>
      </c>
    </row>
    <row r="112" spans="1:9" ht="12.75">
      <c r="A112" t="s">
        <v>75</v>
      </c>
      <c r="B112">
        <f>B72*10000/B62</f>
        <v>-0.03640557045018517</v>
      </c>
      <c r="C112">
        <f>C72*10000/C62</f>
        <v>-0.005150781120534377</v>
      </c>
      <c r="D112">
        <f>D72*10000/D62</f>
        <v>-0.018012478270223245</v>
      </c>
      <c r="E112">
        <f>E72*10000/E62</f>
        <v>-0.015603737966049969</v>
      </c>
      <c r="F112">
        <f>F72*10000/F62</f>
        <v>-0.02319952893538543</v>
      </c>
      <c r="G112">
        <f>AVERAGE(C112:E112)</f>
        <v>-0.012922332452269198</v>
      </c>
      <c r="H112">
        <f>STDEV(C112:E112)</f>
        <v>0.0068372702915402645</v>
      </c>
      <c r="I112">
        <f>(B112*B4+C112*C4+D112*D4+E112*E4+F112*F4)/SUM(B4:F4)</f>
        <v>-0.017685452832047702</v>
      </c>
    </row>
    <row r="113" spans="1:9" ht="12.75">
      <c r="A113" t="s">
        <v>76</v>
      </c>
      <c r="B113">
        <f>B73*10000/B62</f>
        <v>0.012803708200376481</v>
      </c>
      <c r="C113">
        <f>C73*10000/C62</f>
        <v>-0.011480258827458107</v>
      </c>
      <c r="D113">
        <f>D73*10000/D62</f>
        <v>-0.014420593908014331</v>
      </c>
      <c r="E113">
        <f>E73*10000/E62</f>
        <v>0.009049141958542619</v>
      </c>
      <c r="F113">
        <f>F73*10000/F62</f>
        <v>-0.012291057768501432</v>
      </c>
      <c r="G113">
        <f>AVERAGE(C113:E113)</f>
        <v>-0.005617236925643272</v>
      </c>
      <c r="H113">
        <f>STDEV(C113:E113)</f>
        <v>0.012786258044375522</v>
      </c>
      <c r="I113">
        <f>(B113*B4+C113*C4+D113*D4+E113*E4+F113*F4)/SUM(B4:F4)</f>
        <v>-0.0038475442908771683</v>
      </c>
    </row>
    <row r="114" spans="1:11" ht="12.75">
      <c r="A114" t="s">
        <v>77</v>
      </c>
      <c r="B114">
        <f>B74*10000/B62</f>
        <v>-0.20308447245669498</v>
      </c>
      <c r="C114">
        <f>C74*10000/C62</f>
        <v>-0.18785828272052132</v>
      </c>
      <c r="D114">
        <f>D74*10000/D62</f>
        <v>-0.20209234071917445</v>
      </c>
      <c r="E114">
        <f>E74*10000/E62</f>
        <v>-0.1915611436241182</v>
      </c>
      <c r="F114">
        <f>F74*10000/F62</f>
        <v>-0.15011724492340708</v>
      </c>
      <c r="G114">
        <f>AVERAGE(C114:E114)</f>
        <v>-0.19383725568793797</v>
      </c>
      <c r="H114">
        <f>STDEV(C114:E114)</f>
        <v>0.007384958792881951</v>
      </c>
      <c r="I114">
        <f>(B114*B4+C114*C4+D114*D4+E114*E4+F114*F4)/SUM(B4:F4)</f>
        <v>-0.18934297747713438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0.0011334824767979406</v>
      </c>
      <c r="C115">
        <f>C75*10000/C62</f>
        <v>-0.005351586514922238</v>
      </c>
      <c r="D115">
        <f>D75*10000/D62</f>
        <v>-0.00570061589821357</v>
      </c>
      <c r="E115">
        <f>E75*10000/E62</f>
        <v>0.0007325881982781763</v>
      </c>
      <c r="F115">
        <f>F75*10000/F62</f>
        <v>-0.0028176112783984022</v>
      </c>
      <c r="G115">
        <f>AVERAGE(C115:E115)</f>
        <v>-0.003439871404952544</v>
      </c>
      <c r="H115">
        <f>STDEV(C115:E115)</f>
        <v>0.0036176677200987343</v>
      </c>
      <c r="I115">
        <f>(B115*B4+C115*C4+D115*D4+E115*E4+F115*F4)/SUM(B4:F4)</f>
        <v>-0.002696700584968794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85.64680106474187</v>
      </c>
      <c r="C122">
        <f>C82*10000/C62</f>
        <v>22.93480035837135</v>
      </c>
      <c r="D122">
        <f>D82*10000/D62</f>
        <v>10.975742143159824</v>
      </c>
      <c r="E122">
        <f>E82*10000/E62</f>
        <v>-27.07197719549081</v>
      </c>
      <c r="F122">
        <f>F82*10000/F62</f>
        <v>-104.29776920592856</v>
      </c>
      <c r="G122">
        <f>AVERAGE(C122:E122)</f>
        <v>2.2795217686801217</v>
      </c>
      <c r="H122">
        <f>STDEV(C122:E122)</f>
        <v>26.11297832365163</v>
      </c>
      <c r="I122">
        <f>(B122*B4+C122*C4+D122*D4+E122*E4+F122*F4)/SUM(B4:F4)</f>
        <v>0.1221365934814367</v>
      </c>
    </row>
    <row r="123" spans="1:9" ht="12.75">
      <c r="A123" t="s">
        <v>81</v>
      </c>
      <c r="B123">
        <f>B83*10000/B62</f>
        <v>5.6411146768630385</v>
      </c>
      <c r="C123">
        <f>C83*10000/C62</f>
        <v>-0.32238395010365867</v>
      </c>
      <c r="D123">
        <f>D83*10000/D62</f>
        <v>-1.2716268544036906</v>
      </c>
      <c r="E123">
        <f>E83*10000/E62</f>
        <v>-1.173259128113919</v>
      </c>
      <c r="F123">
        <f>F83*10000/F62</f>
        <v>9.002159506271596</v>
      </c>
      <c r="G123">
        <f>AVERAGE(C123:E123)</f>
        <v>-0.9224233108737562</v>
      </c>
      <c r="H123">
        <f>STDEV(C123:E123)</f>
        <v>0.5219717216946672</v>
      </c>
      <c r="I123">
        <f>(B123*B4+C123*C4+D123*D4+E123*E4+F123*F4)/SUM(B4:F4)</f>
        <v>1.3497811367642818</v>
      </c>
    </row>
    <row r="124" spans="1:9" ht="12.75">
      <c r="A124" t="s">
        <v>82</v>
      </c>
      <c r="B124">
        <f>B84*10000/B62</f>
        <v>3.370113409368681</v>
      </c>
      <c r="C124">
        <f>C84*10000/C62</f>
        <v>-2.9200342597746833</v>
      </c>
      <c r="D124">
        <f>D84*10000/D62</f>
        <v>-2.764791579071593</v>
      </c>
      <c r="E124">
        <f>E84*10000/E62</f>
        <v>-2.27598581612497</v>
      </c>
      <c r="F124">
        <f>F84*10000/F62</f>
        <v>1.8124069708032293</v>
      </c>
      <c r="G124">
        <f>AVERAGE(C124:E124)</f>
        <v>-2.6536038849904156</v>
      </c>
      <c r="H124">
        <f>STDEV(C124:E124)</f>
        <v>0.33611252123094326</v>
      </c>
      <c r="I124">
        <f>(B124*B4+C124*C4+D124*D4+E124*E4+F124*F4)/SUM(B4:F4)</f>
        <v>-1.187536207289072</v>
      </c>
    </row>
    <row r="125" spans="1:9" ht="12.75">
      <c r="A125" t="s">
        <v>83</v>
      </c>
      <c r="B125">
        <f>B85*10000/B62</f>
        <v>0.9210465631169698</v>
      </c>
      <c r="C125">
        <f>C85*10000/C62</f>
        <v>0.31818224615854</v>
      </c>
      <c r="D125">
        <f>D85*10000/D62</f>
        <v>-0.9578974928204737</v>
      </c>
      <c r="E125">
        <f>E85*10000/E62</f>
        <v>-0.6338682975070006</v>
      </c>
      <c r="F125">
        <f>F85*10000/F62</f>
        <v>-1.5174486480057785</v>
      </c>
      <c r="G125">
        <f>AVERAGE(C125:E125)</f>
        <v>-0.42452784805631144</v>
      </c>
      <c r="H125">
        <f>STDEV(C125:E125)</f>
        <v>0.6632966477303721</v>
      </c>
      <c r="I125">
        <f>(B125*B4+C125*C4+D125*D4+E125*E4+F125*F4)/SUM(B4:F4)</f>
        <v>-0.3756806185768029</v>
      </c>
    </row>
    <row r="126" spans="1:9" ht="12.75">
      <c r="A126" t="s">
        <v>84</v>
      </c>
      <c r="B126">
        <f>B86*10000/B62</f>
        <v>0.5303634055541202</v>
      </c>
      <c r="C126">
        <f>C86*10000/C62</f>
        <v>-0.03646299438159723</v>
      </c>
      <c r="D126">
        <f>D86*10000/D62</f>
        <v>0.4094155848490811</v>
      </c>
      <c r="E126">
        <f>E86*10000/E62</f>
        <v>0.7686626122973347</v>
      </c>
      <c r="F126">
        <f>F86*10000/F62</f>
        <v>1.918710754215633</v>
      </c>
      <c r="G126">
        <f>AVERAGE(C126:E126)</f>
        <v>0.3805384009216062</v>
      </c>
      <c r="H126">
        <f>STDEV(C126:E126)</f>
        <v>0.40333885189281665</v>
      </c>
      <c r="I126">
        <f>(B126*B4+C126*C4+D126*D4+E126*E4+F126*F4)/SUM(B4:F4)</f>
        <v>0.6072112620455948</v>
      </c>
    </row>
    <row r="127" spans="1:9" ht="12.75">
      <c r="A127" t="s">
        <v>85</v>
      </c>
      <c r="B127">
        <f>B87*10000/B62</f>
        <v>-0.07118995035476454</v>
      </c>
      <c r="C127">
        <f>C87*10000/C62</f>
        <v>0.03315899502646368</v>
      </c>
      <c r="D127">
        <f>D87*10000/D62</f>
        <v>0.26914613263666065</v>
      </c>
      <c r="E127">
        <f>E87*10000/E62</f>
        <v>0.000453953515726512</v>
      </c>
      <c r="F127">
        <f>F87*10000/F62</f>
        <v>0.27270030571716697</v>
      </c>
      <c r="G127">
        <f>AVERAGE(C127:E127)</f>
        <v>0.10091969372628362</v>
      </c>
      <c r="H127">
        <f>STDEV(C127:E127)</f>
        <v>0.14660322641881</v>
      </c>
      <c r="I127">
        <f>(B127*B4+C127*C4+D127*D4+E127*E4+F127*F4)/SUM(B4:F4)</f>
        <v>0.09895724957614856</v>
      </c>
    </row>
    <row r="128" spans="1:9" ht="12.75">
      <c r="A128" t="s">
        <v>86</v>
      </c>
      <c r="B128">
        <f>B88*10000/B62</f>
        <v>0.19534516172938501</v>
      </c>
      <c r="C128">
        <f>C88*10000/C62</f>
        <v>-0.6303417385848656</v>
      </c>
      <c r="D128">
        <f>D88*10000/D62</f>
        <v>-0.5042686685228782</v>
      </c>
      <c r="E128">
        <f>E88*10000/E62</f>
        <v>-0.35244613877048997</v>
      </c>
      <c r="F128">
        <f>F88*10000/F62</f>
        <v>-0.19895395000924482</v>
      </c>
      <c r="G128">
        <f>AVERAGE(C128:E128)</f>
        <v>-0.4956855152927446</v>
      </c>
      <c r="H128">
        <f>STDEV(C128:E128)</f>
        <v>0.13914648392459247</v>
      </c>
      <c r="I128">
        <f>(B128*B4+C128*C4+D128*D4+E128*E4+F128*F4)/SUM(B4:F4)</f>
        <v>-0.3562784062159539</v>
      </c>
    </row>
    <row r="129" spans="1:9" ht="12.75">
      <c r="A129" t="s">
        <v>87</v>
      </c>
      <c r="B129">
        <f>B89*10000/B62</f>
        <v>0.11422043591409703</v>
      </c>
      <c r="C129">
        <f>C89*10000/C62</f>
        <v>0.03548600296963491</v>
      </c>
      <c r="D129">
        <f>D89*10000/D62</f>
        <v>-0.062318024330359205</v>
      </c>
      <c r="E129">
        <f>E89*10000/E62</f>
        <v>-0.10116176032300885</v>
      </c>
      <c r="F129">
        <f>F89*10000/F62</f>
        <v>-0.03606273680008521</v>
      </c>
      <c r="G129">
        <f>AVERAGE(C129:E129)</f>
        <v>-0.04266459389457772</v>
      </c>
      <c r="H129">
        <f>STDEV(C129:E129)</f>
        <v>0.07041197198730607</v>
      </c>
      <c r="I129">
        <f>(B129*B4+C129*C4+D129*D4+E129*E4+F129*F4)/SUM(B4:F4)</f>
        <v>-0.019092616057584257</v>
      </c>
    </row>
    <row r="130" spans="1:9" ht="12.75">
      <c r="A130" t="s">
        <v>88</v>
      </c>
      <c r="B130">
        <f>B90*10000/B62</f>
        <v>0.012188958513230578</v>
      </c>
      <c r="C130">
        <f>C90*10000/C62</f>
        <v>0.03660702471375171</v>
      </c>
      <c r="D130">
        <f>D90*10000/D62</f>
        <v>0.04751669233493097</v>
      </c>
      <c r="E130">
        <f>E90*10000/E62</f>
        <v>-0.090224959578563</v>
      </c>
      <c r="F130">
        <f>F90*10000/F62</f>
        <v>0.1668876734496695</v>
      </c>
      <c r="G130">
        <f>AVERAGE(C130:E130)</f>
        <v>-0.0020337475099601043</v>
      </c>
      <c r="H130">
        <f>STDEV(C130:E130)</f>
        <v>0.07657037695152165</v>
      </c>
      <c r="I130">
        <f>(B130*B4+C130*C4+D130*D4+E130*E4+F130*F4)/SUM(B4:F4)</f>
        <v>0.02256456816001983</v>
      </c>
    </row>
    <row r="131" spans="1:9" ht="12.75">
      <c r="A131" t="s">
        <v>89</v>
      </c>
      <c r="B131">
        <f>B91*10000/B62</f>
        <v>0.010466968924563478</v>
      </c>
      <c r="C131">
        <f>C91*10000/C62</f>
        <v>0.0228909979531641</v>
      </c>
      <c r="D131">
        <f>D91*10000/D62</f>
        <v>0.002936208416268909</v>
      </c>
      <c r="E131">
        <f>E91*10000/E62</f>
        <v>-0.010311360167825821</v>
      </c>
      <c r="F131">
        <f>F91*10000/F62</f>
        <v>0.011080430196957067</v>
      </c>
      <c r="G131">
        <f>AVERAGE(C131:E131)</f>
        <v>0.005171948733869063</v>
      </c>
      <c r="H131">
        <f>STDEV(C131:E131)</f>
        <v>0.0167137083639276</v>
      </c>
      <c r="I131">
        <f>(B131*B4+C131*C4+D131*D4+E131*E4+F131*F4)/SUM(B4:F4)</f>
        <v>0.006729406914564336</v>
      </c>
    </row>
    <row r="132" spans="1:9" ht="12.75">
      <c r="A132" t="s">
        <v>90</v>
      </c>
      <c r="B132">
        <f>B92*10000/B62</f>
        <v>0.0004097149630588442</v>
      </c>
      <c r="C132">
        <f>C92*10000/C62</f>
        <v>-0.048164733429936574</v>
      </c>
      <c r="D132">
        <f>D92*10000/D62</f>
        <v>-0.05169793825576558</v>
      </c>
      <c r="E132">
        <f>E92*10000/E62</f>
        <v>-0.03536554791643767</v>
      </c>
      <c r="F132">
        <f>F92*10000/F62</f>
        <v>-0.0632057129770648</v>
      </c>
      <c r="G132">
        <f>AVERAGE(C132:E132)</f>
        <v>-0.045076073200713274</v>
      </c>
      <c r="H132">
        <f>STDEV(C132:E132)</f>
        <v>0.00859311410710532</v>
      </c>
      <c r="I132">
        <f>(B132*B4+C132*C4+D132*D4+E132*E4+F132*F4)/SUM(B4:F4)</f>
        <v>-0.04092148899717286</v>
      </c>
    </row>
    <row r="133" spans="1:9" ht="12.75">
      <c r="A133" t="s">
        <v>91</v>
      </c>
      <c r="B133">
        <f>B93*10000/B62</f>
        <v>0.07479666369138291</v>
      </c>
      <c r="C133">
        <f>C93*10000/C62</f>
        <v>0.07382916315218266</v>
      </c>
      <c r="D133">
        <f>D93*10000/D62</f>
        <v>0.08736572841495739</v>
      </c>
      <c r="E133">
        <f>E93*10000/E62</f>
        <v>0.06831359610543024</v>
      </c>
      <c r="F133">
        <f>F93*10000/F62</f>
        <v>0.04574751469694441</v>
      </c>
      <c r="G133">
        <f>AVERAGE(C133:E133)</f>
        <v>0.0765028292241901</v>
      </c>
      <c r="H133">
        <f>STDEV(C133:E133)</f>
        <v>0.009803433280406577</v>
      </c>
      <c r="I133">
        <f>(B133*B4+C133*C4+D133*D4+E133*E4+F133*F4)/SUM(B4:F4)</f>
        <v>0.0721555845530283</v>
      </c>
    </row>
    <row r="134" spans="1:9" ht="12.75">
      <c r="A134" t="s">
        <v>92</v>
      </c>
      <c r="B134">
        <f>B94*10000/B62</f>
        <v>-0.00902029658051982</v>
      </c>
      <c r="C134">
        <f>C94*10000/C62</f>
        <v>0.005860449288334919</v>
      </c>
      <c r="D134">
        <f>D94*10000/D62</f>
        <v>0.009545035015703947</v>
      </c>
      <c r="E134">
        <f>E94*10000/E62</f>
        <v>0.0015845918446466649</v>
      </c>
      <c r="F134">
        <f>F94*10000/F62</f>
        <v>-0.017523279020362943</v>
      </c>
      <c r="G134">
        <f>AVERAGE(C134:E134)</f>
        <v>0.00566335871622851</v>
      </c>
      <c r="H134">
        <f>STDEV(C134:E134)</f>
        <v>0.00398387969071834</v>
      </c>
      <c r="I134">
        <f>(B134*B4+C134*C4+D134*D4+E134*E4+F134*F4)/SUM(B4:F4)</f>
        <v>0.0004496827652176874</v>
      </c>
    </row>
    <row r="135" spans="1:9" ht="12.75">
      <c r="A135" t="s">
        <v>93</v>
      </c>
      <c r="B135">
        <f>B95*10000/B62</f>
        <v>0.008019297972668243</v>
      </c>
      <c r="C135">
        <f>C95*10000/C62</f>
        <v>0.004752297905192936</v>
      </c>
      <c r="D135">
        <f>D95*10000/D62</f>
        <v>-0.006057763388220145</v>
      </c>
      <c r="E135">
        <f>E95*10000/E62</f>
        <v>-0.001654077867184912</v>
      </c>
      <c r="F135">
        <f>F95*10000/F62</f>
        <v>0.002282980599793245</v>
      </c>
      <c r="G135">
        <f>AVERAGE(C135:E135)</f>
        <v>-0.000986514450070707</v>
      </c>
      <c r="H135">
        <f>STDEV(C135:E135)</f>
        <v>0.005435861199362877</v>
      </c>
      <c r="I135">
        <f>(B135*B4+C135*C4+D135*D4+E135*E4+F135*F4)/SUM(B4:F4)</f>
        <v>0.0007518892567477557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2004-03-23T07:47:09Z</cp:lastPrinted>
  <dcterms:created xsi:type="dcterms:W3CDTF">2004-03-23T07:47:09Z</dcterms:created>
  <dcterms:modified xsi:type="dcterms:W3CDTF">2004-03-23T08:40:40Z</dcterms:modified>
  <cp:category/>
  <cp:version/>
  <cp:contentType/>
  <cp:contentStatus/>
</cp:coreProperties>
</file>