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<sst xmlns="http://schemas.openxmlformats.org/spreadsheetml/2006/main" count="202" uniqueCount="97">
  <si>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24/03/2004       09:20:42</t>
  </si>
  <si>
    <t>LISSNER</t>
  </si>
  <si>
    <t>HCMQAP213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</si>
  <si>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</si>
  <si>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</si>
  <si>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</si>
  <si>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</si>
  <si>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</si>
  <si>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</si>
  <si>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</si>
  <si>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</si>
  <si>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</si>
  <si>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</si>
  <si>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</si>
  <si>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</si>
  <si>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</si>
  <si>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</si>
  <si>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</si>
  <si>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</si>
  <si>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</si>
  <si>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</si>
  <si>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</si>
  <si>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</si>
  <si>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</si>
  <si>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</si>
  <si>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</si>
  <si>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</si>
  <si>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</si>
  <si>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</si>
  <si>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</si>
  <si>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</si>
  <si>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</si>
  <si>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</si>
  <si>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</si>
  <si>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</si>
  <si>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</si>
  <si>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</si>
  <si>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</si>
  <si>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a10!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</si>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</sst>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116723"/>
        <c:axId val="14941644"/>
      </c:lineChart>
      <c:catAx>
        <c:axId val="9116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11672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-0.002247</v>
      </c>
      <c r="C4" s="13">
        <v>-0.003752</v>
      </c>
      <c r="D4" s="13">
        <v>-0.003749</v>
      </c>
      <c r="E4" s="13">
        <v>-0.00375</v>
      </c>
      <c r="F4" s="24">
        <v>-0.002082</v>
      </c>
      <c r="G4" s="34">
        <v>-0.011683</v>
      </c>
    </row>
    <row r="5" spans="1:7" ht="12.75" thickBot="1">
      <c r="A5" s="44" t="s">
        <v>13</v>
      </c>
      <c r="B5" s="45">
        <v>10.408164</v>
      </c>
      <c r="C5" s="46">
        <v>5.371002</v>
      </c>
      <c r="D5" s="46">
        <v>-0.680189</v>
      </c>
      <c r="E5" s="46">
        <v>-5.087581</v>
      </c>
      <c r="F5" s="47">
        <v>-10.47304</v>
      </c>
      <c r="G5" s="48">
        <v>2.211544</v>
      </c>
    </row>
    <row r="6" spans="1:7" ht="12.75" thickTop="1">
      <c r="A6" s="6" t="s">
        <v>14</v>
      </c>
      <c r="B6" s="39">
        <v>-208.1388</v>
      </c>
      <c r="C6" s="40">
        <v>47.28617</v>
      </c>
      <c r="D6" s="40">
        <v>-19.6545</v>
      </c>
      <c r="E6" s="40">
        <v>152.5925</v>
      </c>
      <c r="F6" s="41">
        <v>-100.0528</v>
      </c>
      <c r="G6" s="42">
        <v>-0.002199137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-0.6847396</v>
      </c>
      <c r="C8" s="14">
        <v>-0.5973046</v>
      </c>
      <c r="D8" s="14">
        <v>1.733377</v>
      </c>
      <c r="E8" s="14">
        <v>0.6262359</v>
      </c>
      <c r="F8" s="25">
        <v>-0.7081599</v>
      </c>
      <c r="G8" s="35">
        <v>0.2306786</v>
      </c>
    </row>
    <row r="9" spans="1:7" ht="12">
      <c r="A9" s="20" t="s">
        <v>17</v>
      </c>
      <c r="B9" s="29">
        <v>-0.04817316</v>
      </c>
      <c r="C9" s="14">
        <v>0.568738</v>
      </c>
      <c r="D9" s="14">
        <v>0.3589485</v>
      </c>
      <c r="E9" s="14">
        <v>0.2425316</v>
      </c>
      <c r="F9" s="25">
        <v>-1.505271</v>
      </c>
      <c r="G9" s="35">
        <v>0.07360195</v>
      </c>
    </row>
    <row r="10" spans="1:7" ht="12">
      <c r="A10" s="20" t="s">
        <v>18</v>
      </c>
      <c r="B10" s="29">
        <v>-0.4503101</v>
      </c>
      <c r="C10" s="14">
        <v>-0.3613946</v>
      </c>
      <c r="D10" s="14">
        <v>-0.1952913</v>
      </c>
      <c r="E10" s="14">
        <v>0.2914362</v>
      </c>
      <c r="F10" s="25">
        <v>-1.444521</v>
      </c>
      <c r="G10" s="35">
        <v>-0.3218377</v>
      </c>
    </row>
    <row r="11" spans="1:7" ht="12">
      <c r="A11" s="21" t="s">
        <v>19</v>
      </c>
      <c r="B11" s="31">
        <v>2.164091</v>
      </c>
      <c r="C11" s="16">
        <v>1.676575</v>
      </c>
      <c r="D11" s="16">
        <v>2.246361</v>
      </c>
      <c r="E11" s="16">
        <v>1.543579</v>
      </c>
      <c r="F11" s="27">
        <v>12.95897</v>
      </c>
      <c r="G11" s="37">
        <v>3.35963</v>
      </c>
    </row>
    <row r="12" spans="1:7" ht="12">
      <c r="A12" s="20" t="s">
        <v>20</v>
      </c>
      <c r="B12" s="29">
        <v>0.3902578</v>
      </c>
      <c r="C12" s="14">
        <v>-0.06993139</v>
      </c>
      <c r="D12" s="14">
        <v>0.1351518</v>
      </c>
      <c r="E12" s="14">
        <v>0.08881852</v>
      </c>
      <c r="F12" s="25">
        <v>0.02830656</v>
      </c>
      <c r="G12" s="35">
        <v>0.09714176</v>
      </c>
    </row>
    <row r="13" spans="1:7" ht="12">
      <c r="A13" s="20" t="s">
        <v>21</v>
      </c>
      <c r="B13" s="29">
        <v>0.0005587964</v>
      </c>
      <c r="C13" s="14">
        <v>-0.0377356</v>
      </c>
      <c r="D13" s="14">
        <v>0.06558714</v>
      </c>
      <c r="E13" s="14">
        <v>-0.0008677355</v>
      </c>
      <c r="F13" s="25">
        <v>-0.1132632</v>
      </c>
      <c r="G13" s="35">
        <v>-0.008567675</v>
      </c>
    </row>
    <row r="14" spans="1:7" ht="12">
      <c r="A14" s="20" t="s">
        <v>22</v>
      </c>
      <c r="B14" s="29">
        <v>0.07083593</v>
      </c>
      <c r="C14" s="14">
        <v>-0.1747451</v>
      </c>
      <c r="D14" s="14">
        <v>-0.04045786</v>
      </c>
      <c r="E14" s="14">
        <v>-0.08448467</v>
      </c>
      <c r="F14" s="25">
        <v>0.1292185</v>
      </c>
      <c r="G14" s="35">
        <v>-0.04466416</v>
      </c>
    </row>
    <row r="15" spans="1:7" ht="12">
      <c r="A15" s="21" t="s">
        <v>23</v>
      </c>
      <c r="B15" s="31">
        <v>-0.4832623</v>
      </c>
      <c r="C15" s="16">
        <v>-0.2279454</v>
      </c>
      <c r="D15" s="16">
        <v>-0.1821646</v>
      </c>
      <c r="E15" s="16">
        <v>-0.230864</v>
      </c>
      <c r="F15" s="27">
        <v>-0.4541897</v>
      </c>
      <c r="G15" s="37">
        <v>-0.2846716</v>
      </c>
    </row>
    <row r="16" spans="1:7" ht="12">
      <c r="A16" s="20" t="s">
        <v>24</v>
      </c>
      <c r="B16" s="29">
        <v>0.02299685</v>
      </c>
      <c r="C16" s="14">
        <v>0.002723272</v>
      </c>
      <c r="D16" s="14">
        <v>0.008054816</v>
      </c>
      <c r="E16" s="14">
        <v>-0.002872347</v>
      </c>
      <c r="F16" s="25">
        <v>-0.03929197</v>
      </c>
      <c r="G16" s="35">
        <v>-2.868419E-05</v>
      </c>
    </row>
    <row r="17" spans="1:7" ht="12">
      <c r="A17" s="20" t="s">
        <v>25</v>
      </c>
      <c r="B17" s="29">
        <v>-0.02059315</v>
      </c>
      <c r="C17" s="14">
        <v>-0.02647261</v>
      </c>
      <c r="D17" s="14">
        <v>-0.01628356</v>
      </c>
      <c r="E17" s="14">
        <v>-0.01908032</v>
      </c>
      <c r="F17" s="25">
        <v>-0.02073835</v>
      </c>
      <c r="G17" s="35">
        <v>-0.02062689</v>
      </c>
    </row>
    <row r="18" spans="1:7" ht="12">
      <c r="A18" s="20" t="s">
        <v>26</v>
      </c>
      <c r="B18" s="29">
        <v>0.04394557</v>
      </c>
      <c r="C18" s="14">
        <v>-0.004082531</v>
      </c>
      <c r="D18" s="14">
        <v>0.02473242</v>
      </c>
      <c r="E18" s="14">
        <v>-0.01546604</v>
      </c>
      <c r="F18" s="25">
        <v>0.009487681</v>
      </c>
      <c r="G18" s="35">
        <v>0.008859556</v>
      </c>
    </row>
    <row r="19" spans="1:7" ht="12">
      <c r="A19" s="21" t="s">
        <v>27</v>
      </c>
      <c r="B19" s="31">
        <v>-0.219611</v>
      </c>
      <c r="C19" s="16">
        <v>-0.1882449</v>
      </c>
      <c r="D19" s="16">
        <v>-0.1987387</v>
      </c>
      <c r="E19" s="16">
        <v>-0.1902251</v>
      </c>
      <c r="F19" s="27">
        <v>-0.1546952</v>
      </c>
      <c r="G19" s="37">
        <v>-0.1912864</v>
      </c>
    </row>
    <row r="20" spans="1:7" ht="12.75" thickBot="1">
      <c r="A20" s="44" t="s">
        <v>28</v>
      </c>
      <c r="B20" s="45">
        <v>-0.006519361</v>
      </c>
      <c r="C20" s="46">
        <v>0.001519897</v>
      </c>
      <c r="D20" s="46">
        <v>-0.003705628</v>
      </c>
      <c r="E20" s="46">
        <v>-0.004338224</v>
      </c>
      <c r="F20" s="47">
        <v>-0.008246995</v>
      </c>
      <c r="G20" s="48">
        <v>-0.003612304</v>
      </c>
    </row>
    <row r="21" spans="1:7" ht="12.75" thickTop="1">
      <c r="A21" s="6" t="s">
        <v>29</v>
      </c>
      <c r="B21" s="39">
        <v>-222.7155</v>
      </c>
      <c r="C21" s="40">
        <v>109.2486</v>
      </c>
      <c r="D21" s="40">
        <v>44.28722</v>
      </c>
      <c r="E21" s="40">
        <v>59.17319</v>
      </c>
      <c r="F21" s="41">
        <v>-142.803</v>
      </c>
      <c r="G21" s="43">
        <v>0.005738129</v>
      </c>
    </row>
    <row r="22" spans="1:7" ht="12">
      <c r="A22" s="20" t="s">
        <v>30</v>
      </c>
      <c r="B22" s="29">
        <v>208.1933</v>
      </c>
      <c r="C22" s="14">
        <v>107.4242</v>
      </c>
      <c r="D22" s="14">
        <v>-13.60378</v>
      </c>
      <c r="E22" s="14">
        <v>-101.7551</v>
      </c>
      <c r="F22" s="25">
        <v>-209.4914</v>
      </c>
      <c r="G22" s="36">
        <v>0</v>
      </c>
    </row>
    <row r="23" spans="1:7" ht="12">
      <c r="A23" s="20" t="s">
        <v>31</v>
      </c>
      <c r="B23" s="29">
        <v>-2.848452</v>
      </c>
      <c r="C23" s="14">
        <v>0.8608136</v>
      </c>
      <c r="D23" s="14">
        <v>0.6785222</v>
      </c>
      <c r="E23" s="14">
        <v>-0.2810413</v>
      </c>
      <c r="F23" s="25">
        <v>7.00917</v>
      </c>
      <c r="G23" s="35">
        <v>0.8286959</v>
      </c>
    </row>
    <row r="24" spans="1:7" ht="12">
      <c r="A24" s="20" t="s">
        <v>32</v>
      </c>
      <c r="B24" s="29">
        <v>-1.136895</v>
      </c>
      <c r="C24" s="14">
        <v>-0.2518497</v>
      </c>
      <c r="D24" s="14">
        <v>-2.409979</v>
      </c>
      <c r="E24" s="14">
        <v>-0.1796334</v>
      </c>
      <c r="F24" s="25">
        <v>-0.5317885</v>
      </c>
      <c r="G24" s="35">
        <v>-0.9188792</v>
      </c>
    </row>
    <row r="25" spans="1:7" ht="12">
      <c r="A25" s="20" t="s">
        <v>33</v>
      </c>
      <c r="B25" s="29">
        <v>-0.3126798</v>
      </c>
      <c r="C25" s="14">
        <v>0.7426065</v>
      </c>
      <c r="D25" s="14">
        <v>0.4756928</v>
      </c>
      <c r="E25" s="14">
        <v>0.03694734</v>
      </c>
      <c r="F25" s="25">
        <v>-1.411268</v>
      </c>
      <c r="G25" s="35">
        <v>0.0685299</v>
      </c>
    </row>
    <row r="26" spans="1:7" ht="12">
      <c r="A26" s="21" t="s">
        <v>34</v>
      </c>
      <c r="B26" s="49">
        <v>1.41454</v>
      </c>
      <c r="C26" s="50">
        <v>1.508284</v>
      </c>
      <c r="D26" s="50">
        <v>1.043691</v>
      </c>
      <c r="E26" s="50">
        <v>1.104094</v>
      </c>
      <c r="F26" s="51">
        <v>1.242102</v>
      </c>
      <c r="G26" s="37">
        <v>1.249966</v>
      </c>
    </row>
    <row r="27" spans="1:7" ht="12">
      <c r="A27" s="20" t="s">
        <v>35</v>
      </c>
      <c r="B27" s="29">
        <v>-0.07745029</v>
      </c>
      <c r="C27" s="14">
        <v>0.3699074</v>
      </c>
      <c r="D27" s="14">
        <v>0.3013212</v>
      </c>
      <c r="E27" s="14">
        <v>0.2812384</v>
      </c>
      <c r="F27" s="25">
        <v>0.2318017</v>
      </c>
      <c r="G27" s="35">
        <v>0.2490816</v>
      </c>
    </row>
    <row r="28" spans="1:7" ht="12">
      <c r="A28" s="20" t="s">
        <v>36</v>
      </c>
      <c r="B28" s="29">
        <v>-0.09333367</v>
      </c>
      <c r="C28" s="14">
        <v>-0.01707925</v>
      </c>
      <c r="D28" s="14">
        <v>0.02071498</v>
      </c>
      <c r="E28" s="14">
        <v>0.002839325</v>
      </c>
      <c r="F28" s="25">
        <v>-0.1514553</v>
      </c>
      <c r="G28" s="35">
        <v>-0.03214245</v>
      </c>
    </row>
    <row r="29" spans="1:7" ht="12">
      <c r="A29" s="20" t="s">
        <v>37</v>
      </c>
      <c r="B29" s="29">
        <v>0.07371742</v>
      </c>
      <c r="C29" s="14">
        <v>0.06725024</v>
      </c>
      <c r="D29" s="14">
        <v>0.08228733</v>
      </c>
      <c r="E29" s="14">
        <v>0.03761269</v>
      </c>
      <c r="F29" s="25">
        <v>0.06942386</v>
      </c>
      <c r="G29" s="35">
        <v>0.06496113</v>
      </c>
    </row>
    <row r="30" spans="1:7" ht="12">
      <c r="A30" s="21" t="s">
        <v>38</v>
      </c>
      <c r="B30" s="49">
        <v>0.1157605</v>
      </c>
      <c r="C30" s="50">
        <v>0.1721232</v>
      </c>
      <c r="D30" s="50">
        <v>0.2171048</v>
      </c>
      <c r="E30" s="50">
        <v>0.1444657</v>
      </c>
      <c r="F30" s="51">
        <v>0.3472375</v>
      </c>
      <c r="G30" s="37">
        <v>0.1915808</v>
      </c>
    </row>
    <row r="31" spans="1:7" ht="12">
      <c r="A31" s="20" t="s">
        <v>39</v>
      </c>
      <c r="B31" s="29">
        <v>0.004732315</v>
      </c>
      <c r="C31" s="14">
        <v>0.03365288</v>
      </c>
      <c r="D31" s="14">
        <v>0.03971924</v>
      </c>
      <c r="E31" s="14">
        <v>0.02812464</v>
      </c>
      <c r="F31" s="25">
        <v>0.02530127</v>
      </c>
      <c r="G31" s="35">
        <v>0.02849516</v>
      </c>
    </row>
    <row r="32" spans="1:7" ht="12">
      <c r="A32" s="20" t="s">
        <v>40</v>
      </c>
      <c r="B32" s="29">
        <v>0.01317615</v>
      </c>
      <c r="C32" s="14">
        <v>-0.01951068</v>
      </c>
      <c r="D32" s="14">
        <v>0.02060232</v>
      </c>
      <c r="E32" s="14">
        <v>0.009900391</v>
      </c>
      <c r="F32" s="25">
        <v>-0.01527607</v>
      </c>
      <c r="G32" s="35">
        <v>0.002503529</v>
      </c>
    </row>
    <row r="33" spans="1:7" ht="12">
      <c r="A33" s="20" t="s">
        <v>41</v>
      </c>
      <c r="B33" s="29">
        <v>0.1509894</v>
      </c>
      <c r="C33" s="14">
        <v>0.06111841</v>
      </c>
      <c r="D33" s="14">
        <v>0.08107463</v>
      </c>
      <c r="E33" s="14">
        <v>0.07908901</v>
      </c>
      <c r="F33" s="25">
        <v>0.0876798</v>
      </c>
      <c r="G33" s="52">
        <v>0.0867563</v>
      </c>
    </row>
    <row r="34" spans="1:7" ht="12">
      <c r="A34" s="21" t="s">
        <v>42</v>
      </c>
      <c r="B34" s="31">
        <v>-0.01165085</v>
      </c>
      <c r="C34" s="16">
        <v>-0.007226827</v>
      </c>
      <c r="D34" s="16">
        <v>0.02843975</v>
      </c>
      <c r="E34" s="16">
        <v>0.03308046</v>
      </c>
      <c r="F34" s="27">
        <v>0.01014981</v>
      </c>
      <c r="G34" s="37">
        <v>0.01276034</v>
      </c>
    </row>
    <row r="35" spans="1:7" ht="12.75" thickBot="1">
      <c r="A35" s="22" t="s">
        <v>43</v>
      </c>
      <c r="B35" s="32">
        <v>-0.007743413</v>
      </c>
      <c r="C35" s="17">
        <v>-0.001045093</v>
      </c>
      <c r="D35" s="17">
        <v>0.0009439553</v>
      </c>
      <c r="E35" s="17">
        <v>-0.00284537</v>
      </c>
      <c r="F35" s="28">
        <v>0.006261002</v>
      </c>
      <c r="G35" s="38">
        <v>-0.0009891712</v>
      </c>
    </row>
    <row r="36" spans="1:7" ht="12">
      <c r="A36" s="4" t="s">
        <v>44</v>
      </c>
      <c r="B36" s="3">
        <v>21.04187</v>
      </c>
      <c r="C36" s="3">
        <v>21.04492</v>
      </c>
      <c r="D36" s="3">
        <v>21.05103</v>
      </c>
      <c r="E36" s="3">
        <v>21.05408</v>
      </c>
      <c r="F36" s="3">
        <v>21.07239</v>
      </c>
      <c r="G36" s="3"/>
    </row>
    <row r="37" spans="1:6" ht="12">
      <c r="A37" s="4" t="s">
        <v>45</v>
      </c>
      <c r="B37" s="2">
        <v>0.1820882</v>
      </c>
      <c r="C37" s="2">
        <v>0.1327515</v>
      </c>
      <c r="D37" s="2">
        <v>0.108846</v>
      </c>
      <c r="E37" s="2">
        <v>0.100708</v>
      </c>
      <c r="F37" s="2">
        <v>0.09206136</v>
      </c>
    </row>
    <row r="38" spans="1:7" ht="12">
      <c r="A38" s="4" t="s">
        <v>52</v>
      </c>
      <c r="B38" s="2">
        <v>0.0003615618</v>
      </c>
      <c r="C38" s="2">
        <v>-8.237209E-05</v>
      </c>
      <c r="D38" s="2">
        <v>3.351501E-05</v>
      </c>
      <c r="E38" s="2">
        <v>-0.000258357</v>
      </c>
      <c r="F38" s="2">
        <v>0.0001649317</v>
      </c>
      <c r="G38" s="2">
        <v>0.0001018353</v>
      </c>
    </row>
    <row r="39" spans="1:7" ht="12.75" thickBot="1">
      <c r="A39" s="4" t="s">
        <v>53</v>
      </c>
      <c r="B39" s="2">
        <v>0.0003710889</v>
      </c>
      <c r="C39" s="2">
        <v>-0.0001848377</v>
      </c>
      <c r="D39" s="2">
        <v>-7.524268E-05</v>
      </c>
      <c r="E39" s="2">
        <v>-0.0001032233</v>
      </c>
      <c r="F39" s="2">
        <v>0.0002462203</v>
      </c>
      <c r="G39" s="2">
        <v>0.0007453468</v>
      </c>
    </row>
    <row r="40" spans="2:5" ht="12.75" thickBot="1">
      <c r="B40" s="7" t="s">
        <v>46</v>
      </c>
      <c r="C40" s="8">
        <v>-0.00375</v>
      </c>
      <c r="D40" s="18" t="s">
        <v>47</v>
      </c>
      <c r="E40" s="9">
        <v>3.115431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12.517</v>
      </c>
      <c r="C43" s="1">
        <v>12.517</v>
      </c>
      <c r="D43" s="1">
        <v>12.517</v>
      </c>
      <c r="E43" s="1">
        <v>12.517</v>
      </c>
      <c r="F43" s="1">
        <v>12.517</v>
      </c>
      <c r="G43" s="1">
        <v>12.517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0.002247</v>
      </c>
      <c r="C4">
        <v>0.003752</v>
      </c>
      <c r="D4">
        <v>0.003749</v>
      </c>
      <c r="E4">
        <v>0.00375</v>
      </c>
      <c r="F4">
        <v>0.002082</v>
      </c>
      <c r="G4">
        <v>0.011683</v>
      </c>
    </row>
    <row r="5" spans="1:7" ht="12.75">
      <c r="A5" t="s">
        <v>13</v>
      </c>
      <c r="B5">
        <v>10.408164</v>
      </c>
      <c r="C5">
        <v>5.371002</v>
      </c>
      <c r="D5">
        <v>-0.680189</v>
      </c>
      <c r="E5">
        <v>-5.087581</v>
      </c>
      <c r="F5">
        <v>-10.47304</v>
      </c>
      <c r="G5">
        <v>2.211544</v>
      </c>
    </row>
    <row r="6" spans="1:7" ht="12.75">
      <c r="A6" t="s">
        <v>14</v>
      </c>
      <c r="B6" s="53">
        <v>-208.1388</v>
      </c>
      <c r="C6" s="53">
        <v>47.28617</v>
      </c>
      <c r="D6" s="53">
        <v>-19.6545</v>
      </c>
      <c r="E6" s="53">
        <v>152.5925</v>
      </c>
      <c r="F6" s="53">
        <v>-100.0528</v>
      </c>
      <c r="G6" s="53">
        <v>-0.002199137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-0.6847396</v>
      </c>
      <c r="C8" s="53">
        <v>-0.5973046</v>
      </c>
      <c r="D8" s="53">
        <v>1.733377</v>
      </c>
      <c r="E8" s="53">
        <v>0.6262359</v>
      </c>
      <c r="F8" s="53">
        <v>-0.7081599</v>
      </c>
      <c r="G8" s="53">
        <v>0.2306786</v>
      </c>
    </row>
    <row r="9" spans="1:7" ht="12.75">
      <c r="A9" t="s">
        <v>17</v>
      </c>
      <c r="B9" s="53">
        <v>-0.04817316</v>
      </c>
      <c r="C9" s="53">
        <v>0.568738</v>
      </c>
      <c r="D9" s="53">
        <v>0.3589485</v>
      </c>
      <c r="E9" s="53">
        <v>0.2425316</v>
      </c>
      <c r="F9" s="53">
        <v>-1.505271</v>
      </c>
      <c r="G9" s="53">
        <v>0.07360195</v>
      </c>
    </row>
    <row r="10" spans="1:7" ht="12.75">
      <c r="A10" t="s">
        <v>18</v>
      </c>
      <c r="B10" s="53">
        <v>-0.4503101</v>
      </c>
      <c r="C10" s="53">
        <v>-0.3613946</v>
      </c>
      <c r="D10" s="53">
        <v>-0.1952913</v>
      </c>
      <c r="E10" s="53">
        <v>0.2914362</v>
      </c>
      <c r="F10" s="53">
        <v>-1.444521</v>
      </c>
      <c r="G10" s="53">
        <v>-0.3218377</v>
      </c>
    </row>
    <row r="11" spans="1:7" ht="12.75">
      <c r="A11" t="s">
        <v>19</v>
      </c>
      <c r="B11" s="53">
        <v>2.164091</v>
      </c>
      <c r="C11" s="53">
        <v>1.676575</v>
      </c>
      <c r="D11" s="53">
        <v>2.246361</v>
      </c>
      <c r="E11" s="53">
        <v>1.543579</v>
      </c>
      <c r="F11" s="53">
        <v>12.95897</v>
      </c>
      <c r="G11" s="53">
        <v>3.35963</v>
      </c>
    </row>
    <row r="12" spans="1:7" ht="12.75">
      <c r="A12" t="s">
        <v>20</v>
      </c>
      <c r="B12" s="53">
        <v>0.3902578</v>
      </c>
      <c r="C12" s="53">
        <v>-0.06993139</v>
      </c>
      <c r="D12" s="53">
        <v>0.1351518</v>
      </c>
      <c r="E12" s="53">
        <v>0.08881852</v>
      </c>
      <c r="F12" s="53">
        <v>0.02830656</v>
      </c>
      <c r="G12" s="53">
        <v>0.09714176</v>
      </c>
    </row>
    <row r="13" spans="1:7" ht="12.75">
      <c r="A13" t="s">
        <v>21</v>
      </c>
      <c r="B13" s="53">
        <v>0.0005587964</v>
      </c>
      <c r="C13" s="53">
        <v>-0.0377356</v>
      </c>
      <c r="D13" s="53">
        <v>0.06558714</v>
      </c>
      <c r="E13" s="53">
        <v>-0.0008677355</v>
      </c>
      <c r="F13" s="53">
        <v>-0.1132632</v>
      </c>
      <c r="G13" s="53">
        <v>-0.008567675</v>
      </c>
    </row>
    <row r="14" spans="1:7" ht="12.75">
      <c r="A14" t="s">
        <v>22</v>
      </c>
      <c r="B14" s="53">
        <v>0.07083593</v>
      </c>
      <c r="C14" s="53">
        <v>-0.1747451</v>
      </c>
      <c r="D14" s="53">
        <v>-0.04045786</v>
      </c>
      <c r="E14" s="53">
        <v>-0.08448467</v>
      </c>
      <c r="F14" s="53">
        <v>0.1292185</v>
      </c>
      <c r="G14" s="53">
        <v>-0.04466416</v>
      </c>
    </row>
    <row r="15" spans="1:7" ht="12.75">
      <c r="A15" t="s">
        <v>23</v>
      </c>
      <c r="B15" s="53">
        <v>-0.4832623</v>
      </c>
      <c r="C15" s="53">
        <v>-0.2279454</v>
      </c>
      <c r="D15" s="53">
        <v>-0.1821646</v>
      </c>
      <c r="E15" s="53">
        <v>-0.230864</v>
      </c>
      <c r="F15" s="53">
        <v>-0.4541897</v>
      </c>
      <c r="G15" s="53">
        <v>-0.2846716</v>
      </c>
    </row>
    <row r="16" spans="1:7" ht="12.75">
      <c r="A16" t="s">
        <v>24</v>
      </c>
      <c r="B16" s="53">
        <v>0.02299685</v>
      </c>
      <c r="C16" s="53">
        <v>0.002723272</v>
      </c>
      <c r="D16" s="53">
        <v>0.008054816</v>
      </c>
      <c r="E16" s="53">
        <v>-0.002872347</v>
      </c>
      <c r="F16" s="53">
        <v>-0.03929197</v>
      </c>
      <c r="G16" s="53">
        <v>-2.868419E-05</v>
      </c>
    </row>
    <row r="17" spans="1:7" ht="12.75">
      <c r="A17" t="s">
        <v>25</v>
      </c>
      <c r="B17" s="53">
        <v>-0.02059315</v>
      </c>
      <c r="C17" s="53">
        <v>-0.02647261</v>
      </c>
      <c r="D17" s="53">
        <v>-0.01628356</v>
      </c>
      <c r="E17" s="53">
        <v>-0.01908032</v>
      </c>
      <c r="F17" s="53">
        <v>-0.02073835</v>
      </c>
      <c r="G17" s="53">
        <v>-0.02062689</v>
      </c>
    </row>
    <row r="18" spans="1:7" ht="12.75">
      <c r="A18" t="s">
        <v>26</v>
      </c>
      <c r="B18" s="53">
        <v>0.04394557</v>
      </c>
      <c r="C18" s="53">
        <v>-0.004082531</v>
      </c>
      <c r="D18" s="53">
        <v>0.02473242</v>
      </c>
      <c r="E18" s="53">
        <v>-0.01546604</v>
      </c>
      <c r="F18" s="53">
        <v>0.009487681</v>
      </c>
      <c r="G18" s="53">
        <v>0.008859556</v>
      </c>
    </row>
    <row r="19" spans="1:7" ht="12.75">
      <c r="A19" t="s">
        <v>27</v>
      </c>
      <c r="B19" s="53">
        <v>-0.219611</v>
      </c>
      <c r="C19" s="53">
        <v>-0.1882449</v>
      </c>
      <c r="D19" s="53">
        <v>-0.1987387</v>
      </c>
      <c r="E19" s="53">
        <v>-0.1902251</v>
      </c>
      <c r="F19" s="53">
        <v>-0.1546952</v>
      </c>
      <c r="G19" s="53">
        <v>-0.1912864</v>
      </c>
    </row>
    <row r="20" spans="1:7" ht="12.75">
      <c r="A20" t="s">
        <v>28</v>
      </c>
      <c r="B20" s="53">
        <v>-0.006519361</v>
      </c>
      <c r="C20" s="53">
        <v>0.001519897</v>
      </c>
      <c r="D20" s="53">
        <v>-0.003705628</v>
      </c>
      <c r="E20" s="53">
        <v>-0.004338224</v>
      </c>
      <c r="F20" s="53">
        <v>-0.008246995</v>
      </c>
      <c r="G20" s="53">
        <v>-0.003612304</v>
      </c>
    </row>
    <row r="21" spans="1:7" ht="12.75">
      <c r="A21" t="s">
        <v>29</v>
      </c>
      <c r="B21" s="53">
        <v>-222.7155</v>
      </c>
      <c r="C21" s="53">
        <v>109.2486</v>
      </c>
      <c r="D21" s="53">
        <v>44.28722</v>
      </c>
      <c r="E21" s="53">
        <v>59.17319</v>
      </c>
      <c r="F21" s="53">
        <v>-142.803</v>
      </c>
      <c r="G21" s="53">
        <v>0.005738129</v>
      </c>
    </row>
    <row r="22" spans="1:7" ht="12.75">
      <c r="A22" t="s">
        <v>30</v>
      </c>
      <c r="B22" s="53">
        <v>208.1933</v>
      </c>
      <c r="C22" s="53">
        <v>107.4242</v>
      </c>
      <c r="D22" s="53">
        <v>-13.60378</v>
      </c>
      <c r="E22" s="53">
        <v>-101.7551</v>
      </c>
      <c r="F22" s="53">
        <v>-209.4914</v>
      </c>
      <c r="G22" s="53">
        <v>0</v>
      </c>
    </row>
    <row r="23" spans="1:7" ht="12.75">
      <c r="A23" t="s">
        <v>31</v>
      </c>
      <c r="B23" s="53">
        <v>-2.848452</v>
      </c>
      <c r="C23" s="53">
        <v>0.8608136</v>
      </c>
      <c r="D23" s="53">
        <v>0.6785222</v>
      </c>
      <c r="E23" s="53">
        <v>-0.2810413</v>
      </c>
      <c r="F23" s="53">
        <v>7.00917</v>
      </c>
      <c r="G23" s="53">
        <v>0.8286959</v>
      </c>
    </row>
    <row r="24" spans="1:7" ht="12.75">
      <c r="A24" t="s">
        <v>32</v>
      </c>
      <c r="B24" s="53">
        <v>-1.136895</v>
      </c>
      <c r="C24" s="53">
        <v>-0.2518497</v>
      </c>
      <c r="D24" s="53">
        <v>-2.409979</v>
      </c>
      <c r="E24" s="53">
        <v>-0.1796334</v>
      </c>
      <c r="F24" s="53">
        <v>-0.5317885</v>
      </c>
      <c r="G24" s="53">
        <v>-0.9188792</v>
      </c>
    </row>
    <row r="25" spans="1:7" ht="12.75">
      <c r="A25" t="s">
        <v>33</v>
      </c>
      <c r="B25" s="53">
        <v>-0.3126798</v>
      </c>
      <c r="C25" s="53">
        <v>0.7426065</v>
      </c>
      <c r="D25" s="53">
        <v>0.4756928</v>
      </c>
      <c r="E25" s="53">
        <v>0.03694734</v>
      </c>
      <c r="F25" s="53">
        <v>-1.411268</v>
      </c>
      <c r="G25" s="53">
        <v>0.0685299</v>
      </c>
    </row>
    <row r="26" spans="1:7" ht="12.75">
      <c r="A26" t="s">
        <v>34</v>
      </c>
      <c r="B26" s="53">
        <v>1.41454</v>
      </c>
      <c r="C26" s="53">
        <v>1.508284</v>
      </c>
      <c r="D26" s="53">
        <v>1.043691</v>
      </c>
      <c r="E26" s="53">
        <v>1.104094</v>
      </c>
      <c r="F26" s="53">
        <v>1.242102</v>
      </c>
      <c r="G26" s="53">
        <v>1.249966</v>
      </c>
    </row>
    <row r="27" spans="1:7" ht="12.75">
      <c r="A27" t="s">
        <v>35</v>
      </c>
      <c r="B27" s="53">
        <v>-0.07745029</v>
      </c>
      <c r="C27" s="53">
        <v>0.3699074</v>
      </c>
      <c r="D27" s="53">
        <v>0.3013212</v>
      </c>
      <c r="E27" s="53">
        <v>0.2812384</v>
      </c>
      <c r="F27" s="53">
        <v>0.2318017</v>
      </c>
      <c r="G27" s="53">
        <v>0.2490816</v>
      </c>
    </row>
    <row r="28" spans="1:7" ht="12.75">
      <c r="A28" t="s">
        <v>36</v>
      </c>
      <c r="B28" s="53">
        <v>-0.09333367</v>
      </c>
      <c r="C28" s="53">
        <v>-0.01707925</v>
      </c>
      <c r="D28" s="53">
        <v>0.02071498</v>
      </c>
      <c r="E28" s="53">
        <v>0.002839325</v>
      </c>
      <c r="F28" s="53">
        <v>-0.1514553</v>
      </c>
      <c r="G28" s="53">
        <v>-0.03214245</v>
      </c>
    </row>
    <row r="29" spans="1:7" ht="12.75">
      <c r="A29" t="s">
        <v>37</v>
      </c>
      <c r="B29" s="53">
        <v>0.07371742</v>
      </c>
      <c r="C29" s="53">
        <v>0.06725024</v>
      </c>
      <c r="D29" s="53">
        <v>0.08228733</v>
      </c>
      <c r="E29" s="53">
        <v>0.03761269</v>
      </c>
      <c r="F29" s="53">
        <v>0.06942386</v>
      </c>
      <c r="G29" s="53">
        <v>0.06496113</v>
      </c>
    </row>
    <row r="30" spans="1:7" ht="12.75">
      <c r="A30" t="s">
        <v>38</v>
      </c>
      <c r="B30" s="53">
        <v>0.1157605</v>
      </c>
      <c r="C30" s="53">
        <v>0.1721232</v>
      </c>
      <c r="D30" s="53">
        <v>0.2171048</v>
      </c>
      <c r="E30" s="53">
        <v>0.1444657</v>
      </c>
      <c r="F30" s="53">
        <v>0.3472375</v>
      </c>
      <c r="G30" s="53">
        <v>0.1915808</v>
      </c>
    </row>
    <row r="31" spans="1:7" ht="12.75">
      <c r="A31" t="s">
        <v>39</v>
      </c>
      <c r="B31" s="53">
        <v>0.004732315</v>
      </c>
      <c r="C31" s="53">
        <v>0.03365288</v>
      </c>
      <c r="D31" s="53">
        <v>0.03971924</v>
      </c>
      <c r="E31" s="53">
        <v>0.02812464</v>
      </c>
      <c r="F31" s="53">
        <v>0.02530127</v>
      </c>
      <c r="G31" s="53">
        <v>0.02849516</v>
      </c>
    </row>
    <row r="32" spans="1:7" ht="12.75">
      <c r="A32" t="s">
        <v>40</v>
      </c>
      <c r="B32" s="53">
        <v>0.01317615</v>
      </c>
      <c r="C32" s="53">
        <v>-0.01951068</v>
      </c>
      <c r="D32" s="53">
        <v>0.02060232</v>
      </c>
      <c r="E32" s="53">
        <v>0.009900391</v>
      </c>
      <c r="F32" s="53">
        <v>-0.01527607</v>
      </c>
      <c r="G32" s="53">
        <v>0.002503529</v>
      </c>
    </row>
    <row r="33" spans="1:7" ht="12.75">
      <c r="A33" t="s">
        <v>41</v>
      </c>
      <c r="B33" s="53">
        <v>0.1509894</v>
      </c>
      <c r="C33" s="53">
        <v>0.06111841</v>
      </c>
      <c r="D33" s="53">
        <v>0.08107463</v>
      </c>
      <c r="E33" s="53">
        <v>0.07908901</v>
      </c>
      <c r="F33" s="53">
        <v>0.0876798</v>
      </c>
      <c r="G33" s="53">
        <v>0.0867563</v>
      </c>
    </row>
    <row r="34" spans="1:7" ht="12.75">
      <c r="A34" t="s">
        <v>42</v>
      </c>
      <c r="B34" s="53">
        <v>-0.01165085</v>
      </c>
      <c r="C34" s="53">
        <v>-0.007226827</v>
      </c>
      <c r="D34" s="53">
        <v>0.02843975</v>
      </c>
      <c r="E34" s="53">
        <v>0.03308046</v>
      </c>
      <c r="F34" s="53">
        <v>0.01014981</v>
      </c>
      <c r="G34" s="53">
        <v>0.01276034</v>
      </c>
    </row>
    <row r="35" spans="1:7" ht="12.75">
      <c r="A35" t="s">
        <v>43</v>
      </c>
      <c r="B35" s="53">
        <v>-0.007743413</v>
      </c>
      <c r="C35" s="53">
        <v>-0.001045093</v>
      </c>
      <c r="D35" s="53">
        <v>0.0009439553</v>
      </c>
      <c r="E35" s="53">
        <v>-0.00284537</v>
      </c>
      <c r="F35" s="53">
        <v>0.006261002</v>
      </c>
      <c r="G35" s="53">
        <v>-0.0009891712</v>
      </c>
    </row>
    <row r="36" spans="1:6" ht="12.75">
      <c r="A36" t="s">
        <v>44</v>
      </c>
      <c r="B36" s="53">
        <v>21.04187</v>
      </c>
      <c r="C36" s="53">
        <v>21.04492</v>
      </c>
      <c r="D36" s="53">
        <v>21.05103</v>
      </c>
      <c r="E36" s="53">
        <v>21.05408</v>
      </c>
      <c r="F36" s="53">
        <v>21.07239</v>
      </c>
    </row>
    <row r="37" spans="1:6" ht="12.75">
      <c r="A37" t="s">
        <v>45</v>
      </c>
      <c r="B37" s="53">
        <v>0.1820882</v>
      </c>
      <c r="C37" s="53">
        <v>0.1327515</v>
      </c>
      <c r="D37" s="53">
        <v>0.108846</v>
      </c>
      <c r="E37" s="53">
        <v>0.100708</v>
      </c>
      <c r="F37" s="53">
        <v>0.09206136</v>
      </c>
    </row>
    <row r="38" spans="1:7" ht="12.75">
      <c r="A38" t="s">
        <v>54</v>
      </c>
      <c r="B38" s="53">
        <v>0.0003615618</v>
      </c>
      <c r="C38" s="53">
        <v>-8.237209E-05</v>
      </c>
      <c r="D38" s="53">
        <v>3.351501E-05</v>
      </c>
      <c r="E38" s="53">
        <v>-0.000258357</v>
      </c>
      <c r="F38" s="53">
        <v>0.0001649317</v>
      </c>
      <c r="G38" s="53">
        <v>0.0001018353</v>
      </c>
    </row>
    <row r="39" spans="1:7" ht="12.75">
      <c r="A39" t="s">
        <v>55</v>
      </c>
      <c r="B39" s="53">
        <v>0.0003710889</v>
      </c>
      <c r="C39" s="53">
        <v>-0.0001848377</v>
      </c>
      <c r="D39" s="53">
        <v>-7.524268E-05</v>
      </c>
      <c r="E39" s="53">
        <v>-0.0001032233</v>
      </c>
      <c r="F39" s="53">
        <v>0.0002462203</v>
      </c>
      <c r="G39" s="53">
        <v>0.0007453468</v>
      </c>
    </row>
    <row r="40" spans="2:5" ht="12.75">
      <c r="B40" t="s">
        <v>46</v>
      </c>
      <c r="C40">
        <v>-0.00375</v>
      </c>
      <c r="D40" t="s">
        <v>47</v>
      </c>
      <c r="E40">
        <v>3.115431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12.517</v>
      </c>
      <c r="C44">
        <v>12.517</v>
      </c>
      <c r="D44">
        <v>12.517</v>
      </c>
      <c r="E44">
        <v>12.517</v>
      </c>
      <c r="F44">
        <v>12.517</v>
      </c>
      <c r="J44">
        <v>12.517</v>
      </c>
    </row>
    <row r="50" spans="1:7" ht="12.75">
      <c r="A50" t="s">
        <v>57</v>
      </c>
      <c r="B50">
        <f>-0.017/(B7*B7+B22*B22)*(B21*B22+B6*B7)</f>
        <v>0.000361561781767732</v>
      </c>
      <c r="C50">
        <f>-0.017/(C7*C7+C22*C22)*(C21*C22+C6*C7)</f>
        <v>-8.23720936819116E-05</v>
      </c>
      <c r="D50">
        <f>-0.017/(D7*D7+D22*D22)*(D21*D22+D6*D7)</f>
        <v>3.3515008487784294E-05</v>
      </c>
      <c r="E50">
        <f>-0.017/(E7*E7+E22*E22)*(E21*E22+E6*E7)</f>
        <v>-0.00025835689991007425</v>
      </c>
      <c r="F50">
        <f>-0.017/(F7*F7+F22*F22)*(F21*F22+F6*F7)</f>
        <v>0.0001649316569594427</v>
      </c>
      <c r="G50">
        <f>(B50*B$4+C50*C$4+D50*D$4+E50*E$4+F50*F$4)/SUM(B$4:F$4)</f>
        <v>2.2890437002863825E-07</v>
      </c>
    </row>
    <row r="51" spans="1:7" ht="12.75">
      <c r="A51" t="s">
        <v>58</v>
      </c>
      <c r="B51">
        <f>-0.017/(B7*B7+B22*B22)*(B21*B7-B6*B22)</f>
        <v>0.0003710888759499897</v>
      </c>
      <c r="C51">
        <f>-0.017/(C7*C7+C22*C22)*(C21*C7-C6*C22)</f>
        <v>-0.0001848377443733896</v>
      </c>
      <c r="D51">
        <f>-0.017/(D7*D7+D22*D22)*(D21*D7-D6*D22)</f>
        <v>-7.52426809197834E-05</v>
      </c>
      <c r="E51">
        <f>-0.017/(E7*E7+E22*E22)*(E21*E7-E6*E22)</f>
        <v>-0.00010322333621860398</v>
      </c>
      <c r="F51">
        <f>-0.017/(F7*F7+F22*F22)*(F21*F7-F6*F22)</f>
        <v>0.00024622027637207536</v>
      </c>
      <c r="G51">
        <f>(B51*B$4+C51*C$4+D51*D$4+E51*E$4+F51*F$4)/SUM(B$4:F$4)</f>
        <v>-1.0408356104430665E-06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10000.095229786006</v>
      </c>
      <c r="C62">
        <f>C7+(2/0.017)*(C8*C50-C23*C51)</f>
        <v>10000.024507302896</v>
      </c>
      <c r="D62">
        <f>D7+(2/0.017)*(D8*D50-D23*D51)</f>
        <v>10000.012840938149</v>
      </c>
      <c r="E62">
        <f>E7+(2/0.017)*(E8*E50-E23*E51)</f>
        <v>9999.977552660432</v>
      </c>
      <c r="F62">
        <f>F7+(2/0.017)*(F8*F50-F23*F51)</f>
        <v>9999.783223792912</v>
      </c>
    </row>
    <row r="63" spans="1:6" ht="12.75">
      <c r="A63" t="s">
        <v>66</v>
      </c>
      <c r="B63">
        <f>B8+(3/0.017)*(B9*B50-B24*B51)</f>
        <v>-0.6133622739893797</v>
      </c>
      <c r="C63">
        <f>C8+(3/0.017)*(C9*C50-C24*C51)</f>
        <v>-0.6137868594621607</v>
      </c>
      <c r="D63">
        <f>D8+(3/0.017)*(D9*D50-D24*D51)</f>
        <v>1.7034999790183174</v>
      </c>
      <c r="E63">
        <f>E8+(3/0.017)*(E9*E50-E24*E51)</f>
        <v>0.6119061227381433</v>
      </c>
      <c r="F63">
        <f>F8+(3/0.017)*(F9*F50-F24*F51)</f>
        <v>-0.7288651462520304</v>
      </c>
    </row>
    <row r="64" spans="1:6" ht="12.75">
      <c r="A64" t="s">
        <v>67</v>
      </c>
      <c r="B64">
        <f>B9+(4/0.017)*(B10*B50-B25*B51)</f>
        <v>-0.05918090743287953</v>
      </c>
      <c r="C64">
        <f>C9+(4/0.017)*(C10*C50-C25*C51)</f>
        <v>0.6080393035916127</v>
      </c>
      <c r="D64">
        <f>D9+(4/0.017)*(D10*D50-D25*D51)</f>
        <v>0.36583019693862306</v>
      </c>
      <c r="E64">
        <f>E9+(4/0.017)*(E10*E50-E25*E51)</f>
        <v>0.22571260577544253</v>
      </c>
      <c r="F64">
        <f>F9+(4/0.017)*(F10*F50-F25*F51)</f>
        <v>-1.4795685164817989</v>
      </c>
    </row>
    <row r="65" spans="1:6" ht="12.75">
      <c r="A65" t="s">
        <v>68</v>
      </c>
      <c r="B65">
        <f>B10+(5/0.017)*(B11*B50-B26*B51)</f>
        <v>-0.3745652355055251</v>
      </c>
      <c r="C65">
        <f>C10+(5/0.017)*(C11*C50-C26*C51)</f>
        <v>-0.3200167119206698</v>
      </c>
      <c r="D65">
        <f>D10+(5/0.017)*(D11*D50-D26*D51)</f>
        <v>-0.15005103033133022</v>
      </c>
      <c r="E65">
        <f>E10+(5/0.017)*(E11*E50-E26*E51)</f>
        <v>0.20766384146254435</v>
      </c>
      <c r="F65">
        <f>F10+(5/0.017)*(F11*F50-F26*F51)</f>
        <v>-0.9058405009219405</v>
      </c>
    </row>
    <row r="66" spans="1:6" ht="12.75">
      <c r="A66" t="s">
        <v>69</v>
      </c>
      <c r="B66">
        <f>B11+(6/0.017)*(B12*B50-B27*B51)</f>
        <v>2.224035675261714</v>
      </c>
      <c r="C66">
        <f>C11+(6/0.017)*(C12*C50-C27*C51)</f>
        <v>1.7027396745122627</v>
      </c>
      <c r="D66">
        <f>D11+(6/0.017)*(D12*D50-D27*D51)</f>
        <v>2.2559616453988607</v>
      </c>
      <c r="E66">
        <f>E11+(6/0.017)*(E12*E50-E27*E51)</f>
        <v>1.5457261135666993</v>
      </c>
      <c r="F66">
        <f>F11+(6/0.017)*(F12*F50-F27*F51)</f>
        <v>12.94047389501392</v>
      </c>
    </row>
    <row r="67" spans="1:6" ht="12.75">
      <c r="A67" t="s">
        <v>70</v>
      </c>
      <c r="B67">
        <f>B12+(7/0.017)*(B13*B50-B28*B51)</f>
        <v>0.4046024989867245</v>
      </c>
      <c r="C67">
        <f>C12+(7/0.017)*(C13*C50-C28*C51)</f>
        <v>-0.06995137280416014</v>
      </c>
      <c r="D67">
        <f>D12+(7/0.017)*(D13*D50-D28*D51)</f>
        <v>0.13669871936996025</v>
      </c>
      <c r="E67">
        <f>E12+(7/0.017)*(E13*E50-E28*E51)</f>
        <v>0.08903151355116562</v>
      </c>
      <c r="F67">
        <f>F12+(7/0.017)*(F13*F50-F28*F51)</f>
        <v>0.035969780589906346</v>
      </c>
    </row>
    <row r="68" spans="1:6" ht="12.75">
      <c r="A68" t="s">
        <v>71</v>
      </c>
      <c r="B68">
        <f>B13+(8/0.017)*(B14*B50-B29*B51)</f>
        <v>-0.0002619798172983297</v>
      </c>
      <c r="C68">
        <f>C13+(8/0.017)*(C14*C50-C29*C51)</f>
        <v>-0.025112304744553365</v>
      </c>
      <c r="D68">
        <f>D13+(8/0.017)*(D14*D50-D29*D51)</f>
        <v>0.0678627041381804</v>
      </c>
      <c r="E68">
        <f>E13+(8/0.017)*(E14*E50-E29*E51)</f>
        <v>0.011230949100979661</v>
      </c>
      <c r="F68">
        <f>F13+(8/0.017)*(F14*F50-F29*F51)</f>
        <v>-0.11127794855586001</v>
      </c>
    </row>
    <row r="69" spans="1:6" ht="12.75">
      <c r="A69" t="s">
        <v>72</v>
      </c>
      <c r="B69">
        <f>B14+(9/0.017)*(B15*B50-B30*B51)</f>
        <v>-0.04440992345071934</v>
      </c>
      <c r="C69">
        <f>C14+(9/0.017)*(C15*C50-C30*C51)</f>
        <v>-0.1479615214723873</v>
      </c>
      <c r="D69">
        <f>D14+(9/0.017)*(D15*D50-D30*D51)</f>
        <v>-0.03504181931197553</v>
      </c>
      <c r="E69">
        <f>E14+(9/0.017)*(E15*E50-E30*E51)</f>
        <v>-0.04501303177788481</v>
      </c>
      <c r="F69">
        <f>F14+(9/0.017)*(F15*F50-F30*F51)</f>
        <v>0.04429705546441491</v>
      </c>
    </row>
    <row r="70" spans="1:6" ht="12.75">
      <c r="A70" t="s">
        <v>73</v>
      </c>
      <c r="B70">
        <f>B15+(10/0.017)*(B16*B50-B31*B51)</f>
        <v>-0.4794042572899682</v>
      </c>
      <c r="C70">
        <f>C15+(10/0.017)*(C16*C50-C31*C51)</f>
        <v>-0.22441834069731587</v>
      </c>
      <c r="D70">
        <f>D15+(10/0.017)*(D16*D50-D31*D51)</f>
        <v>-0.18024781215982127</v>
      </c>
      <c r="E70">
        <f>E15+(10/0.017)*(E16*E50-E31*E51)</f>
        <v>-0.22871975891933344</v>
      </c>
      <c r="F70">
        <f>F15+(10/0.017)*(F16*F50-F31*F51)</f>
        <v>-0.46166627377015595</v>
      </c>
    </row>
    <row r="71" spans="1:6" ht="12.75">
      <c r="A71" t="s">
        <v>74</v>
      </c>
      <c r="B71">
        <f>B16+(11/0.017)*(B17*B50-B32*B51)</f>
        <v>0.015015237900609124</v>
      </c>
      <c r="C71">
        <f>C16+(11/0.017)*(C17*C50-C32*C51)</f>
        <v>0.0018007565008159269</v>
      </c>
      <c r="D71">
        <f>D16+(11/0.017)*(D17*D50-D32*D51)</f>
        <v>0.00870474138364207</v>
      </c>
      <c r="E71">
        <f>E16+(11/0.017)*(E17*E50-E32*E51)</f>
        <v>0.0009786130498346535</v>
      </c>
      <c r="F71">
        <f>F16+(11/0.017)*(F17*F50-F32*F51)</f>
        <v>-0.03907140851524015</v>
      </c>
    </row>
    <row r="72" spans="1:6" ht="12.75">
      <c r="A72" t="s">
        <v>75</v>
      </c>
      <c r="B72">
        <f>B17+(12/0.017)*(B18*B50-B33*B51)</f>
        <v>-0.04892828986096337</v>
      </c>
      <c r="C72">
        <f>C17+(12/0.017)*(C18*C50-C33*C51)</f>
        <v>-0.018260885997591063</v>
      </c>
      <c r="D72">
        <f>D17+(12/0.017)*(D18*D50-D33*D51)</f>
        <v>-0.011392374271527332</v>
      </c>
      <c r="E72">
        <f>E17+(12/0.017)*(E18*E50-E33*E51)</f>
        <v>-0.010497080269144657</v>
      </c>
      <c r="F72">
        <f>F17+(12/0.017)*(F18*F50-F33*F51)</f>
        <v>-0.034872744569564004</v>
      </c>
    </row>
    <row r="73" spans="1:6" ht="12.75">
      <c r="A73" t="s">
        <v>76</v>
      </c>
      <c r="B73">
        <f>B18+(13/0.017)*(B19*B50-B34*B51)</f>
        <v>-0.013468122184153442</v>
      </c>
      <c r="C73">
        <f>C18+(13/0.017)*(C19*C50-C34*C51)</f>
        <v>0.006753608398335869</v>
      </c>
      <c r="D73">
        <f>D18+(13/0.017)*(D19*D50-D34*D51)</f>
        <v>0.021275302330904914</v>
      </c>
      <c r="E73">
        <f>E18+(13/0.017)*(E19*E50-E34*E51)</f>
        <v>0.02472739255041701</v>
      </c>
      <c r="F73">
        <f>F18+(13/0.017)*(F19*F50-F34*F51)</f>
        <v>-0.011934196698761978</v>
      </c>
    </row>
    <row r="74" spans="1:6" ht="12.75">
      <c r="A74" t="s">
        <v>77</v>
      </c>
      <c r="B74">
        <f>B19+(14/0.017)*(B20*B50-B35*B51)</f>
        <v>-0.21918577664361455</v>
      </c>
      <c r="C74">
        <f>C19+(14/0.017)*(C20*C50-C35*C51)</f>
        <v>-0.18850708683717163</v>
      </c>
      <c r="D74">
        <f>D19+(14/0.017)*(D20*D50-D35*D51)</f>
        <v>-0.1987824857629441</v>
      </c>
      <c r="E74">
        <f>E19+(14/0.017)*(E20*E50-E35*E51)</f>
        <v>-0.1895439575721113</v>
      </c>
      <c r="F74">
        <f>F19+(14/0.017)*(F20*F50-F35*F51)</f>
        <v>-0.15708489804137019</v>
      </c>
    </row>
    <row r="75" spans="1:6" ht="12.75">
      <c r="A75" t="s">
        <v>78</v>
      </c>
      <c r="B75" s="53">
        <f>B20</f>
        <v>-0.006519361</v>
      </c>
      <c r="C75" s="53">
        <f>C20</f>
        <v>0.001519897</v>
      </c>
      <c r="D75" s="53">
        <f>D20</f>
        <v>-0.003705628</v>
      </c>
      <c r="E75" s="53">
        <f>E20</f>
        <v>-0.004338224</v>
      </c>
      <c r="F75" s="53">
        <f>F20</f>
        <v>-0.008246995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208.04224227895503</v>
      </c>
      <c r="C82">
        <f>C22+(2/0.017)*(C8*C51+C23*C50)</f>
        <v>107.42884675487835</v>
      </c>
      <c r="D82">
        <f>D22+(2/0.017)*(D8*D51+D23*D50)</f>
        <v>-13.616448618262652</v>
      </c>
      <c r="E82">
        <f>E22+(2/0.017)*(E8*E51+E23*E50)</f>
        <v>-101.75416272939331</v>
      </c>
      <c r="F82">
        <f>F22+(2/0.017)*(F8*F51+F23*F50)</f>
        <v>-209.37590932991566</v>
      </c>
    </row>
    <row r="83" spans="1:6" ht="12.75">
      <c r="A83" t="s">
        <v>81</v>
      </c>
      <c r="B83">
        <f>B23+(3/0.017)*(B9*B51+B24*B50)</f>
        <v>-2.924146289237327</v>
      </c>
      <c r="C83">
        <f>C23+(3/0.017)*(C9*C51+C24*C50)</f>
        <v>0.8459232125922461</v>
      </c>
      <c r="D83">
        <f>D23+(3/0.017)*(D9*D51+D24*D50)</f>
        <v>0.65950242692485</v>
      </c>
      <c r="E83">
        <f>E23+(3/0.017)*(E9*E51+E24*E50)</f>
        <v>-0.27726931044931696</v>
      </c>
      <c r="F83">
        <f>F23+(3/0.017)*(F9*F51+F24*F50)</f>
        <v>6.928286999983792</v>
      </c>
    </row>
    <row r="84" spans="1:6" ht="12.75">
      <c r="A84" t="s">
        <v>82</v>
      </c>
      <c r="B84">
        <f>B24+(4/0.017)*(B10*B51+B25*B50)</f>
        <v>-1.2028145610467542</v>
      </c>
      <c r="C84">
        <f>C24+(4/0.017)*(C10*C51+C25*C50)</f>
        <v>-0.2505251563515466</v>
      </c>
      <c r="D84">
        <f>D24+(4/0.017)*(D10*D51+D25*D50)</f>
        <v>-2.4027702731289673</v>
      </c>
      <c r="E84">
        <f>E24+(4/0.017)*(E10*E51+E25*E50)</f>
        <v>-0.18895778048969314</v>
      </c>
      <c r="F84">
        <f>F24+(4/0.017)*(F10*F51+F25*F50)</f>
        <v>-0.6702433539997895</v>
      </c>
    </row>
    <row r="85" spans="1:6" ht="12.75">
      <c r="A85" t="s">
        <v>83</v>
      </c>
      <c r="B85">
        <f>B25+(5/0.017)*(B11*B51+B26*B50)</f>
        <v>0.07394187630153432</v>
      </c>
      <c r="C85">
        <f>C25+(5/0.017)*(C11*C51+C26*C50)</f>
        <v>0.6149197787588988</v>
      </c>
      <c r="D85">
        <f>D25+(5/0.017)*(D11*D51+D26*D50)</f>
        <v>0.43626841434411134</v>
      </c>
      <c r="E85">
        <f>E25+(5/0.017)*(E11*E51+E26*E50)</f>
        <v>-0.09381256504302649</v>
      </c>
      <c r="F85">
        <f>F25+(5/0.017)*(F11*F51+F26*F50)</f>
        <v>-0.4125553188617437</v>
      </c>
    </row>
    <row r="86" spans="1:6" ht="12.75">
      <c r="A86" t="s">
        <v>84</v>
      </c>
      <c r="B86">
        <f>B26+(6/0.017)*(B12*B51+B27*B50)</f>
        <v>1.4557696224053722</v>
      </c>
      <c r="C86">
        <f>C26+(6/0.017)*(C12*C51+C27*C50)</f>
        <v>1.5020919694289636</v>
      </c>
      <c r="D86">
        <f>D26+(6/0.017)*(D12*D51+D27*D50)</f>
        <v>1.0436661525220288</v>
      </c>
      <c r="E86">
        <f>E26+(6/0.017)*(E12*E51+E27*E50)</f>
        <v>1.0752135205486817</v>
      </c>
      <c r="F86">
        <f>F26+(6/0.017)*(F12*F51+F27*F50)</f>
        <v>1.258055324997656</v>
      </c>
    </row>
    <row r="87" spans="1:6" ht="12.75">
      <c r="A87" t="s">
        <v>85</v>
      </c>
      <c r="B87">
        <f>B27+(7/0.017)*(B13*B51+B28*B50)</f>
        <v>-0.09126027083959555</v>
      </c>
      <c r="C87">
        <f>C27+(7/0.017)*(C13*C51+C28*C50)</f>
        <v>0.3733587363160678</v>
      </c>
      <c r="D87">
        <f>D27+(7/0.017)*(D13*D51+D28*D50)</f>
        <v>0.2995750337283201</v>
      </c>
      <c r="E87">
        <f>E27+(7/0.017)*(E13*E51+E28*E50)</f>
        <v>0.2809732282022939</v>
      </c>
      <c r="F87">
        <f>F27+(7/0.017)*(F13*F51+F28*F50)</f>
        <v>0.21003274176838083</v>
      </c>
    </row>
    <row r="88" spans="1:6" ht="12.75">
      <c r="A88" t="s">
        <v>86</v>
      </c>
      <c r="B88">
        <f>B28+(8/0.017)*(B14*B51+B29*B50)</f>
        <v>-0.0684208100644271</v>
      </c>
      <c r="C88">
        <f>C28+(8/0.017)*(C14*C51+C29*C50)</f>
        <v>-0.0044863337388746545</v>
      </c>
      <c r="D88">
        <f>D28+(8/0.017)*(D14*D51+D29*D50)</f>
        <v>0.02344534160661853</v>
      </c>
      <c r="E88">
        <f>E28+(8/0.017)*(E14*E51+E29*E50)</f>
        <v>0.002370285711081955</v>
      </c>
      <c r="F88">
        <f>F28+(8/0.017)*(F14*F51+F29*F50)</f>
        <v>-0.1310946378613151</v>
      </c>
    </row>
    <row r="89" spans="1:6" ht="12.75">
      <c r="A89" t="s">
        <v>87</v>
      </c>
      <c r="B89">
        <f>B29+(9/0.017)*(B15*B51+B30*B50)</f>
        <v>0.0009345835576971689</v>
      </c>
      <c r="C89">
        <f>C29+(9/0.017)*(C15*C51+C30*C50)</f>
        <v>0.08204982158761981</v>
      </c>
      <c r="D89">
        <f>D29+(9/0.017)*(D15*D51+D30*D50)</f>
        <v>0.0933958828698099</v>
      </c>
      <c r="E89">
        <f>E29+(9/0.017)*(E15*E51+E30*E50)</f>
        <v>0.030469253357464515</v>
      </c>
      <c r="F89">
        <f>F29+(9/0.017)*(F15*F51+F30*F50)</f>
        <v>0.0405390179392318</v>
      </c>
    </row>
    <row r="90" spans="1:6" ht="12.75">
      <c r="A90" t="s">
        <v>88</v>
      </c>
      <c r="B90">
        <f>B30+(10/0.017)*(B16*B51+B31*B50)</f>
        <v>0.12178691144716276</v>
      </c>
      <c r="C90">
        <f>C30+(10/0.017)*(C16*C51+C31*C50)</f>
        <v>0.17019648138951687</v>
      </c>
      <c r="D90">
        <f>D30+(10/0.017)*(D16*D51+D31*D50)</f>
        <v>0.2175313439503369</v>
      </c>
      <c r="E90">
        <f>E30+(10/0.017)*(E16*E51+E31*E50)</f>
        <v>0.14036587555213567</v>
      </c>
      <c r="F90">
        <f>F30+(10/0.017)*(F16*F51+F31*F50)</f>
        <v>0.34400132392451466</v>
      </c>
    </row>
    <row r="91" spans="1:6" ht="12.75">
      <c r="A91" t="s">
        <v>89</v>
      </c>
      <c r="B91">
        <f>B31+(11/0.017)*(B17*B51+B32*B50)</f>
        <v>0.0028701466021037107</v>
      </c>
      <c r="C91">
        <f>C31+(11/0.017)*(C17*C51+C32*C50)</f>
        <v>0.03785893905230451</v>
      </c>
      <c r="D91">
        <f>D31+(11/0.017)*(D17*D51+D32*D50)</f>
        <v>0.04095881423699107</v>
      </c>
      <c r="E91">
        <f>E31+(11/0.017)*(E17*E51+E32*E50)</f>
        <v>0.027743975268145322</v>
      </c>
      <c r="F91">
        <f>F31+(11/0.017)*(F17*F51+F32*F50)</f>
        <v>0.020366987184722244</v>
      </c>
    </row>
    <row r="92" spans="1:6" ht="12.75">
      <c r="A92" t="s">
        <v>90</v>
      </c>
      <c r="B92">
        <f>B32+(12/0.017)*(B18*B51+B33*B50)</f>
        <v>0.06322300317622756</v>
      </c>
      <c r="C92">
        <f>C32+(12/0.017)*(C18*C51+C33*C50)</f>
        <v>-0.022531747463177678</v>
      </c>
      <c r="D92">
        <f>D32+(12/0.017)*(D18*D51+D33*D50)</f>
        <v>0.02120675528905405</v>
      </c>
      <c r="E92">
        <f>E32+(12/0.017)*(E18*E51+E33*E50)</f>
        <v>-0.0033961279602351645</v>
      </c>
      <c r="F92">
        <f>F32+(12/0.017)*(F18*F51+F33*F50)</f>
        <v>-0.0034191988467134355</v>
      </c>
    </row>
    <row r="93" spans="1:6" ht="12.75">
      <c r="A93" t="s">
        <v>91</v>
      </c>
      <c r="B93">
        <f>B33+(13/0.017)*(B19*B51+B34*B50)</f>
        <v>0.0854482167130763</v>
      </c>
      <c r="C93">
        <f>C33+(13/0.017)*(C19*C51+C34*C50)</f>
        <v>0.0881813906172939</v>
      </c>
      <c r="D93">
        <f>D33+(13/0.017)*(D19*D51+D34*D50)</f>
        <v>0.09323864668770525</v>
      </c>
      <c r="E93">
        <f>E33+(13/0.017)*(E19*E51+E34*E50)</f>
        <v>0.0875689133351258</v>
      </c>
      <c r="F93">
        <f>F33+(13/0.017)*(F19*F51+F34*F50)</f>
        <v>0.059832981828704154</v>
      </c>
    </row>
    <row r="94" spans="1:6" ht="12.75">
      <c r="A94" t="s">
        <v>92</v>
      </c>
      <c r="B94">
        <f>B34+(14/0.017)*(B20*B51+B35*B50)</f>
        <v>-0.015948837273708157</v>
      </c>
      <c r="C94">
        <f>C34+(14/0.017)*(C20*C51+C35*C50)</f>
        <v>-0.0073872899226591765</v>
      </c>
      <c r="D94">
        <f>D34+(14/0.017)*(D20*D51+D35*D50)</f>
        <v>0.028695421339496593</v>
      </c>
      <c r="E94">
        <f>E34+(14/0.017)*(E20*E51+E35*E50)</f>
        <v>0.03405463511622179</v>
      </c>
      <c r="F94">
        <f>F34+(14/0.017)*(F20*F51+F35*F50)</f>
        <v>0.00932797709666245</v>
      </c>
    </row>
    <row r="95" spans="1:6" ht="12.75">
      <c r="A95" t="s">
        <v>93</v>
      </c>
      <c r="B95" s="53">
        <f>B35</f>
        <v>-0.007743413</v>
      </c>
      <c r="C95" s="53">
        <f>C35</f>
        <v>-0.001045093</v>
      </c>
      <c r="D95" s="53">
        <f>D35</f>
        <v>0.0009439553</v>
      </c>
      <c r="E95" s="53">
        <f>E35</f>
        <v>-0.00284537</v>
      </c>
      <c r="F95" s="53">
        <f>F35</f>
        <v>0.006261002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-0.6133564330091936</v>
      </c>
      <c r="C103">
        <f>C63*10000/C62</f>
        <v>-0.6137853552397993</v>
      </c>
      <c r="D103">
        <f>D63*10000/D62</f>
        <v>1.7034977915673395</v>
      </c>
      <c r="E103">
        <f>E63*10000/E62</f>
        <v>0.6119074963076786</v>
      </c>
      <c r="F103">
        <f>F63*10000/F62</f>
        <v>-0.7288809466567339</v>
      </c>
      <c r="G103">
        <f>AVERAGE(C103:E103)</f>
        <v>0.5672066442117396</v>
      </c>
      <c r="H103">
        <f>STDEV(C103:E103)</f>
        <v>1.159288109251827</v>
      </c>
      <c r="I103">
        <f>(B103*B4+C103*C4+D103*D4+E103*E4+F103*F4)/SUM(B4:F4)</f>
        <v>0.22351743536386687</v>
      </c>
      <c r="K103">
        <f>(LN(H103)+LN(H123))/2-LN(K114*K115^3)</f>
        <v>-4.05846226734993</v>
      </c>
    </row>
    <row r="104" spans="1:11" ht="12.75">
      <c r="A104" t="s">
        <v>67</v>
      </c>
      <c r="B104">
        <f>B64*10000/B62</f>
        <v>-0.05918034385973138</v>
      </c>
      <c r="C104">
        <f>C64*10000/C62</f>
        <v>0.6080378134549261</v>
      </c>
      <c r="D104">
        <f>D64*10000/D62</f>
        <v>0.3658297271789331</v>
      </c>
      <c r="E104">
        <f>E64*10000/E62</f>
        <v>0.22571311244133052</v>
      </c>
      <c r="F104">
        <f>F64*10000/F62</f>
        <v>-1.4796005907022045</v>
      </c>
      <c r="G104">
        <f>AVERAGE(C104:E104)</f>
        <v>0.3998602176917299</v>
      </c>
      <c r="H104">
        <f>STDEV(C104:E104)</f>
        <v>0.19342078472772764</v>
      </c>
      <c r="I104">
        <f>(B104*B4+C104*C4+D104*D4+E104*E4+F104*F4)/SUM(B4:F4)</f>
        <v>0.08252702390480651</v>
      </c>
      <c r="K104">
        <f>(LN(H104)+LN(H124))/2-LN(K114*K115^4)</f>
        <v>-3.9928293308982905</v>
      </c>
    </row>
    <row r="105" spans="1:11" ht="12.75">
      <c r="A105" t="s">
        <v>68</v>
      </c>
      <c r="B105">
        <f>B65*10000/B62</f>
        <v>-0.3745616685627708</v>
      </c>
      <c r="C105">
        <f>C65*10000/C62</f>
        <v>-0.3200159276479428</v>
      </c>
      <c r="D105">
        <f>D65*10000/D62</f>
        <v>-0.15005083765197766</v>
      </c>
      <c r="E105">
        <f>E65*10000/E62</f>
        <v>0.20766430761366728</v>
      </c>
      <c r="F105">
        <f>F65*10000/F62</f>
        <v>-0.9058601378144232</v>
      </c>
      <c r="G105">
        <f>AVERAGE(C105:E105)</f>
        <v>-0.08746748589541771</v>
      </c>
      <c r="H105">
        <f>STDEV(C105:E105)</f>
        <v>0.2693494284554007</v>
      </c>
      <c r="I105">
        <f>(B105*B4+C105*C4+D105*D4+E105*E4+F105*F4)/SUM(B4:F4)</f>
        <v>-0.23826316261433045</v>
      </c>
      <c r="K105">
        <f>(LN(H105)+LN(H125))/2-LN(K114*K115^5)</f>
        <v>-3.850817648730824</v>
      </c>
    </row>
    <row r="106" spans="1:11" ht="12.75">
      <c r="A106" t="s">
        <v>69</v>
      </c>
      <c r="B106">
        <f>B66*10000/B62</f>
        <v>2.224014496019261</v>
      </c>
      <c r="C106">
        <f>C66*10000/C62</f>
        <v>1.7027355015667938</v>
      </c>
      <c r="D106">
        <f>D66*10000/D62</f>
        <v>2.255958748536185</v>
      </c>
      <c r="E106">
        <f>E66*10000/E62</f>
        <v>1.545729583318383</v>
      </c>
      <c r="F106">
        <f>F66*10000/F62</f>
        <v>12.940754419779918</v>
      </c>
      <c r="G106">
        <f>AVERAGE(C106:E106)</f>
        <v>1.834807944473787</v>
      </c>
      <c r="H106">
        <f>STDEV(C106:E106)</f>
        <v>0.3730800375429649</v>
      </c>
      <c r="I106">
        <f>(B106*B4+C106*C4+D106*D4+E106*E4+F106*F4)/SUM(B4:F4)</f>
        <v>3.375016056618856</v>
      </c>
      <c r="K106">
        <f>(LN(H106)+LN(H126))/2-LN(K114*K115^6)</f>
        <v>-3.2787856589794075</v>
      </c>
    </row>
    <row r="107" spans="1:11" ht="12.75">
      <c r="A107" t="s">
        <v>70</v>
      </c>
      <c r="B107">
        <f>B67*10000/B62</f>
        <v>0.4045986460024768</v>
      </c>
      <c r="C107">
        <f>C67*10000/C62</f>
        <v>-0.06995120137263214</v>
      </c>
      <c r="D107">
        <f>D67*10000/D62</f>
        <v>0.1366985438362056</v>
      </c>
      <c r="E107">
        <f>E67*10000/E62</f>
        <v>0.08903171340367594</v>
      </c>
      <c r="F107">
        <f>F67*10000/F62</f>
        <v>0.035970560346070206</v>
      </c>
      <c r="G107">
        <f>AVERAGE(C107:E107)</f>
        <v>0.0519263519557498</v>
      </c>
      <c r="H107">
        <f>STDEV(C107:E107)</f>
        <v>0.10820644705772074</v>
      </c>
      <c r="I107">
        <f>(B107*B4+C107*C4+D107*D4+E107*E4+F107*F4)/SUM(B4:F4)</f>
        <v>0.10063663175633425</v>
      </c>
      <c r="K107">
        <f>(LN(H107)+LN(H127))/2-LN(K114*K115^7)</f>
        <v>-4.134537839223115</v>
      </c>
    </row>
    <row r="108" spans="1:9" ht="12.75">
      <c r="A108" t="s">
        <v>71</v>
      </c>
      <c r="B108">
        <f>B68*10000/B62</f>
        <v>-0.0002619773224938937</v>
      </c>
      <c r="C108">
        <f>C68*10000/C62</f>
        <v>-0.02511224320121831</v>
      </c>
      <c r="D108">
        <f>D68*10000/D62</f>
        <v>0.06786261699621364</v>
      </c>
      <c r="E108">
        <f>E68*10000/E62</f>
        <v>0.011230974311529066</v>
      </c>
      <c r="F108">
        <f>F68*10000/F62</f>
        <v>-0.11128036084931484</v>
      </c>
      <c r="G108">
        <f>AVERAGE(C108:E108)</f>
        <v>0.017993782702174797</v>
      </c>
      <c r="H108">
        <f>STDEV(C108:E108)</f>
        <v>0.04685491265790008</v>
      </c>
      <c r="I108">
        <f>(B108*B4+C108*C4+D108*D4+E108*E4+F108*F4)/SUM(B4:F4)</f>
        <v>-0.001923132608205996</v>
      </c>
    </row>
    <row r="109" spans="1:9" ht="12.75">
      <c r="A109" t="s">
        <v>72</v>
      </c>
      <c r="B109">
        <f>B69*10000/B62</f>
        <v>-0.04440950053999603</v>
      </c>
      <c r="C109">
        <f>C69*10000/C62</f>
        <v>-0.1479611588594936</v>
      </c>
      <c r="D109">
        <f>D69*10000/D62</f>
        <v>-0.03504177431504987</v>
      </c>
      <c r="E109">
        <f>E69*10000/E62</f>
        <v>-0.04501313282039255</v>
      </c>
      <c r="F109">
        <f>F69*10000/F62</f>
        <v>0.044298015739998274</v>
      </c>
      <c r="G109">
        <f>AVERAGE(C109:E109)</f>
        <v>-0.07600535533164533</v>
      </c>
      <c r="H109">
        <f>STDEV(C109:E109)</f>
        <v>0.06251468022484193</v>
      </c>
      <c r="I109">
        <f>(B109*B4+C109*C4+D109*D4+E109*E4+F109*F4)/SUM(B4:F4)</f>
        <v>-0.05538387721226629</v>
      </c>
    </row>
    <row r="110" spans="1:11" ht="12.75">
      <c r="A110" t="s">
        <v>73</v>
      </c>
      <c r="B110">
        <f>B70*10000/B62</f>
        <v>-0.4793996919769604</v>
      </c>
      <c r="C110">
        <f>C70*10000/C62</f>
        <v>-0.22441779070983864</v>
      </c>
      <c r="D110">
        <f>D70*10000/D62</f>
        <v>-0.18024758070501776</v>
      </c>
      <c r="E110">
        <f>E70*10000/E62</f>
        <v>-0.22872027233549536</v>
      </c>
      <c r="F110">
        <f>F70*10000/F62</f>
        <v>-0.4616762818134833</v>
      </c>
      <c r="G110">
        <f>AVERAGE(C110:E110)</f>
        <v>-0.21112854791678393</v>
      </c>
      <c r="H110">
        <f>STDEV(C110:E110)</f>
        <v>0.02683008458774236</v>
      </c>
      <c r="I110">
        <f>(B110*B4+C110*C4+D110*D4+E110*E4+F110*F4)/SUM(B4:F4)</f>
        <v>-0.28330461352197917</v>
      </c>
      <c r="K110">
        <f>EXP(AVERAGE(K103:K107))</f>
        <v>0.021003072361396223</v>
      </c>
    </row>
    <row r="111" spans="1:9" ht="12.75">
      <c r="A111" t="s">
        <v>74</v>
      </c>
      <c r="B111">
        <f>B71*10000/B62</f>
        <v>0.01501509491218159</v>
      </c>
      <c r="C111">
        <f>C71*10000/C62</f>
        <v>0.0018007520876582414</v>
      </c>
      <c r="D111">
        <f>D71*10000/D62</f>
        <v>0.008704730205951852</v>
      </c>
      <c r="E111">
        <f>E71*10000/E62</f>
        <v>0.000978615246565528</v>
      </c>
      <c r="F111">
        <f>F71*10000/F62</f>
        <v>-0.03907225550877531</v>
      </c>
      <c r="G111">
        <f>AVERAGE(C111:E111)</f>
        <v>0.003828032513391874</v>
      </c>
      <c r="H111">
        <f>STDEV(C111:E111)</f>
        <v>0.004243302079140176</v>
      </c>
      <c r="I111">
        <f>(B111*B4+C111*C4+D111*D4+E111*E4+F111*F4)/SUM(B4:F4)</f>
        <v>-0.0002919932703446857</v>
      </c>
    </row>
    <row r="112" spans="1:9" ht="12.75">
      <c r="A112" t="s">
        <v>75</v>
      </c>
      <c r="B112">
        <f>B72*10000/B62</f>
        <v>-0.04892782392234318</v>
      </c>
      <c r="C112">
        <f>C72*10000/C62</f>
        <v>-0.01826084124519431</v>
      </c>
      <c r="D112">
        <f>D72*10000/D62</f>
        <v>-0.011392359642668779</v>
      </c>
      <c r="E112">
        <f>E72*10000/E62</f>
        <v>-0.010497103832350077</v>
      </c>
      <c r="F112">
        <f>F72*10000/F62</f>
        <v>-0.03487350054408159</v>
      </c>
      <c r="G112">
        <f>AVERAGE(C112:E112)</f>
        <v>-0.013383434906737721</v>
      </c>
      <c r="H112">
        <f>STDEV(C112:E112)</f>
        <v>0.0042476099378697335</v>
      </c>
      <c r="I112">
        <f>(B112*B4+C112*C4+D112*D4+E112*E4+F112*F4)/SUM(B4:F4)</f>
        <v>-0.021382299134141854</v>
      </c>
    </row>
    <row r="113" spans="1:9" ht="12.75">
      <c r="A113" t="s">
        <v>76</v>
      </c>
      <c r="B113">
        <f>B73*10000/B62</f>
        <v>-0.013467993928735465</v>
      </c>
      <c r="C113">
        <f>C73*10000/C62</f>
        <v>0.006753591847103766</v>
      </c>
      <c r="D113">
        <f>D73*10000/D62</f>
        <v>0.02127527501145586</v>
      </c>
      <c r="E113">
        <f>E73*10000/E62</f>
        <v>0.02472744805695933</v>
      </c>
      <c r="F113">
        <f>F73*10000/F62</f>
        <v>-0.011934455409359708</v>
      </c>
      <c r="G113">
        <f>AVERAGE(C113:E113)</f>
        <v>0.017585438305172982</v>
      </c>
      <c r="H113">
        <f>STDEV(C113:E113)</f>
        <v>0.009538136503133893</v>
      </c>
      <c r="I113">
        <f>(B113*B4+C113*C4+D113*D4+E113*E4+F113*F4)/SUM(B4:F4)</f>
        <v>0.00916035265222871</v>
      </c>
    </row>
    <row r="114" spans="1:11" ht="12.75">
      <c r="A114" t="s">
        <v>77</v>
      </c>
      <c r="B114">
        <f>B74*10000/B62</f>
        <v>-0.21918368936203117</v>
      </c>
      <c r="C114">
        <f>C74*10000/C62</f>
        <v>-0.1885066248582763</v>
      </c>
      <c r="D114">
        <f>D74*10000/D62</f>
        <v>-0.1987822305079114</v>
      </c>
      <c r="E114">
        <f>E74*10000/E62</f>
        <v>-0.18954438304882426</v>
      </c>
      <c r="F114">
        <f>F74*10000/F62</f>
        <v>-0.1570883033420278</v>
      </c>
      <c r="G114">
        <f>AVERAGE(C114:E114)</f>
        <v>-0.19227774613833734</v>
      </c>
      <c r="H114">
        <f>STDEV(C114:E114)</f>
        <v>0.005656896074795013</v>
      </c>
      <c r="I114">
        <f>(B114*B4+C114*C4+D114*D4+E114*E4+F114*F4)/SUM(B4:F4)</f>
        <v>-0.19145484419962067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-0.006519298916855924</v>
      </c>
      <c r="C115">
        <f>C75*10000/C62</f>
        <v>0.0015198932751515136</v>
      </c>
      <c r="D115">
        <f>D75*10000/D62</f>
        <v>-0.0037056232416321153</v>
      </c>
      <c r="E115">
        <f>E75*10000/E62</f>
        <v>-0.004338233738180585</v>
      </c>
      <c r="F115">
        <f>F75*10000/F62</f>
        <v>-0.008247173779105102</v>
      </c>
      <c r="G115">
        <f>AVERAGE(C115:E115)</f>
        <v>-0.0021746545682203955</v>
      </c>
      <c r="H115">
        <f>STDEV(C115:E115)</f>
        <v>0.003215169021266043</v>
      </c>
      <c r="I115">
        <f>(B115*B4+C115*C4+D115*D4+E115*E4+F115*F4)/SUM(B4:F4)</f>
        <v>-0.0036121693810628754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208.04026111600038</v>
      </c>
      <c r="C122">
        <f>C82*10000/C62</f>
        <v>107.42858347639485</v>
      </c>
      <c r="D122">
        <f>D82*10000/D62</f>
        <v>-13.616431133487652</v>
      </c>
      <c r="E122">
        <f>E82*10000/E62</f>
        <v>-101.75439114093037</v>
      </c>
      <c r="F122">
        <f>F82*10000/F62</f>
        <v>-209.38044819985555</v>
      </c>
      <c r="G122">
        <f>AVERAGE(C122:E122)</f>
        <v>-2.64741293267439</v>
      </c>
      <c r="H122">
        <f>STDEV(C122:E122)</f>
        <v>105.02199168581531</v>
      </c>
      <c r="I122">
        <f>(B122*B4+C122*C4+D122*D4+E122*E4+F122*F4)/SUM(B4:F4)</f>
        <v>0.12717918363626182</v>
      </c>
    </row>
    <row r="123" spans="1:9" ht="12.75">
      <c r="A123" t="s">
        <v>81</v>
      </c>
      <c r="B123">
        <f>B83*10000/B62</f>
        <v>-2.924118442919969</v>
      </c>
      <c r="C123">
        <f>C83*10000/C62</f>
        <v>0.845921139467687</v>
      </c>
      <c r="D123">
        <f>D83*10000/D62</f>
        <v>0.6595015800629501</v>
      </c>
      <c r="E123">
        <f>E83*10000/E62</f>
        <v>-0.27726993284655044</v>
      </c>
      <c r="F123">
        <f>F83*10000/F62</f>
        <v>6.928437192017345</v>
      </c>
      <c r="G123">
        <f>AVERAGE(C123:E123)</f>
        <v>0.4093842622280289</v>
      </c>
      <c r="H123">
        <f>STDEV(C123:E123)</f>
        <v>0.6019207179872635</v>
      </c>
      <c r="I123">
        <f>(B123*B4+C123*C4+D123*D4+E123*E4+F123*F4)/SUM(B4:F4)</f>
        <v>0.7998149796728588</v>
      </c>
    </row>
    <row r="124" spans="1:9" ht="12.75">
      <c r="A124" t="s">
        <v>82</v>
      </c>
      <c r="B124">
        <f>B84*10000/B62</f>
        <v>-1.2028031067785077</v>
      </c>
      <c r="C124">
        <f>C84*10000/C62</f>
        <v>-0.2505245423834623</v>
      </c>
      <c r="D124">
        <f>D84*10000/D62</f>
        <v>-2.4027671877504826</v>
      </c>
      <c r="E124">
        <f>E84*10000/E62</f>
        <v>-0.18895820465059154</v>
      </c>
      <c r="F124">
        <f>F84*10000/F62</f>
        <v>-0.6702578835959672</v>
      </c>
      <c r="G124">
        <f>AVERAGE(C124:E124)</f>
        <v>-0.9474166449281788</v>
      </c>
      <c r="H124">
        <f>STDEV(C124:E124)</f>
        <v>1.260746408027935</v>
      </c>
      <c r="I124">
        <f>(B124*B4+C124*C4+D124*D4+E124*E4+F124*F4)/SUM(B4:F4)</f>
        <v>-0.9470289494170178</v>
      </c>
    </row>
    <row r="125" spans="1:9" ht="12.75">
      <c r="A125" t="s">
        <v>83</v>
      </c>
      <c r="B125">
        <f>B85*10000/B62</f>
        <v>0.07394117216133413</v>
      </c>
      <c r="C125">
        <f>C85*10000/C62</f>
        <v>0.6149182717600645</v>
      </c>
      <c r="D125">
        <f>D85*10000/D62</f>
        <v>0.43626785413525826</v>
      </c>
      <c r="E125">
        <f>E85*10000/E62</f>
        <v>-0.09381277562774952</v>
      </c>
      <c r="F125">
        <f>F85*10000/F62</f>
        <v>-0.4125642622733392</v>
      </c>
      <c r="G125">
        <f>AVERAGE(C125:E125)</f>
        <v>0.3191244500891911</v>
      </c>
      <c r="H125">
        <f>STDEV(C125:E125)</f>
        <v>0.36860121705778737</v>
      </c>
      <c r="I125">
        <f>(B125*B4+C125*C4+D125*D4+E125*E4+F125*F4)/SUM(B4:F4)</f>
        <v>0.1860160880607324</v>
      </c>
    </row>
    <row r="126" spans="1:9" ht="12.75">
      <c r="A126" t="s">
        <v>84</v>
      </c>
      <c r="B126">
        <f>B86*10000/B62</f>
        <v>1.4557557592744288</v>
      </c>
      <c r="C126">
        <f>C86*10000/C62</f>
        <v>1.502088288215698</v>
      </c>
      <c r="D126">
        <f>D86*10000/D62</f>
        <v>1.0436648123584984</v>
      </c>
      <c r="E126">
        <f>E86*10000/E62</f>
        <v>1.0752159341224</v>
      </c>
      <c r="F126">
        <f>F86*10000/F62</f>
        <v>1.2580825972350194</v>
      </c>
      <c r="G126">
        <f>AVERAGE(C126:E126)</f>
        <v>1.2069896782321987</v>
      </c>
      <c r="H126">
        <f>STDEV(C126:E126)</f>
        <v>0.2560493322228848</v>
      </c>
      <c r="I126">
        <f>(B126*B4+C126*C4+D126*D4+E126*E4+F126*F4)/SUM(B4:F4)</f>
        <v>1.2497436168426996</v>
      </c>
    </row>
    <row r="127" spans="1:9" ht="12.75">
      <c r="A127" t="s">
        <v>85</v>
      </c>
      <c r="B127">
        <f>B87*10000/B62</f>
        <v>-0.0912594017782653</v>
      </c>
      <c r="C127">
        <f>C87*10000/C62</f>
        <v>0.3733578213167463</v>
      </c>
      <c r="D127">
        <f>D87*10000/D62</f>
        <v>0.29957464904636616</v>
      </c>
      <c r="E127">
        <f>E87*10000/E62</f>
        <v>0.280973858913856</v>
      </c>
      <c r="F127">
        <f>F87*10000/F62</f>
        <v>0.21003729487719386</v>
      </c>
      <c r="G127">
        <f>AVERAGE(C127:E127)</f>
        <v>0.3179687764256562</v>
      </c>
      <c r="H127">
        <f>STDEV(C127:E127)</f>
        <v>0.04886161140249876</v>
      </c>
      <c r="I127">
        <f>(B127*B4+C127*C4+D127*D4+E127*E4+F127*F4)/SUM(B4:F4)</f>
        <v>0.2445336102644913</v>
      </c>
    </row>
    <row r="128" spans="1:9" ht="12.75">
      <c r="A128" t="s">
        <v>86</v>
      </c>
      <c r="B128">
        <f>B88*10000/B62</f>
        <v>-0.06842015850072185</v>
      </c>
      <c r="C128">
        <f>C88*10000/C62</f>
        <v>-0.004486322744107617</v>
      </c>
      <c r="D128">
        <f>D88*10000/D62</f>
        <v>0.023445311500639044</v>
      </c>
      <c r="E128">
        <f>E88*10000/E62</f>
        <v>0.0023702910317547213</v>
      </c>
      <c r="F128">
        <f>F88*10000/F62</f>
        <v>-0.13109747974275685</v>
      </c>
      <c r="G128">
        <f>AVERAGE(C128:E128)</f>
        <v>0.007109759929428716</v>
      </c>
      <c r="H128">
        <f>STDEV(C128:E128)</f>
        <v>0.014556475259127481</v>
      </c>
      <c r="I128">
        <f>(B128*B4+C128*C4+D128*D4+E128*E4+F128*F4)/SUM(B4:F4)</f>
        <v>-0.022254985091556965</v>
      </c>
    </row>
    <row r="129" spans="1:9" ht="12.75">
      <c r="A129" t="s">
        <v>87</v>
      </c>
      <c r="B129">
        <f>B89*10000/B62</f>
        <v>0.0009345746577627024</v>
      </c>
      <c r="C129">
        <f>C89*10000/C62</f>
        <v>0.08204962050612957</v>
      </c>
      <c r="D129">
        <f>D89*10000/D62</f>
        <v>0.09339576294088837</v>
      </c>
      <c r="E129">
        <f>E89*10000/E62</f>
        <v>0.030469321752985695</v>
      </c>
      <c r="F129">
        <f>F89*10000/F62</f>
        <v>0.040539896747737066</v>
      </c>
      <c r="G129">
        <f>AVERAGE(C129:E129)</f>
        <v>0.06863823506666787</v>
      </c>
      <c r="H129">
        <f>STDEV(C129:E129)</f>
        <v>0.03353853298368903</v>
      </c>
      <c r="I129">
        <f>(B129*B4+C129*C4+D129*D4+E129*E4+F129*F4)/SUM(B4:F4)</f>
        <v>0.05511905662791184</v>
      </c>
    </row>
    <row r="130" spans="1:9" ht="12.75">
      <c r="A130" t="s">
        <v>88</v>
      </c>
      <c r="B130">
        <f>B90*10000/B62</f>
        <v>0.12178575168405563</v>
      </c>
      <c r="C130">
        <f>C90*10000/C62</f>
        <v>0.17019606428486697</v>
      </c>
      <c r="D130">
        <f>D90*10000/D62</f>
        <v>0.21753106462004226</v>
      </c>
      <c r="E130">
        <f>E90*10000/E62</f>
        <v>0.14036619063689018</v>
      </c>
      <c r="F130">
        <f>F90*10000/F62</f>
        <v>0.34400878121639433</v>
      </c>
      <c r="G130">
        <f>AVERAGE(C130:E130)</f>
        <v>0.17603110651393314</v>
      </c>
      <c r="H130">
        <f>STDEV(C130:E130)</f>
        <v>0.03891195487983321</v>
      </c>
      <c r="I130">
        <f>(B130*B4+C130*C4+D130*D4+E130*E4+F130*F4)/SUM(B4:F4)</f>
        <v>0.19065158381722105</v>
      </c>
    </row>
    <row r="131" spans="1:9" ht="12.75">
      <c r="A131" t="s">
        <v>89</v>
      </c>
      <c r="B131">
        <f>B91*10000/B62</f>
        <v>0.002870119270019321</v>
      </c>
      <c r="C131">
        <f>C91*10000/C62</f>
        <v>0.03785884627048322</v>
      </c>
      <c r="D131">
        <f>D91*10000/D62</f>
        <v>0.04095876164209858</v>
      </c>
      <c r="E131">
        <f>E91*10000/E62</f>
        <v>0.027744037546128503</v>
      </c>
      <c r="F131">
        <f>F91*10000/F62</f>
        <v>0.020367428702116462</v>
      </c>
      <c r="G131">
        <f>AVERAGE(C131:E131)</f>
        <v>0.035520548486236765</v>
      </c>
      <c r="H131">
        <f>STDEV(C131:E131)</f>
        <v>0.006910713467436754</v>
      </c>
      <c r="I131">
        <f>(B131*B4+C131*C4+D131*D4+E131*E4+F131*F4)/SUM(B4:F4)</f>
        <v>0.028786590112875637</v>
      </c>
    </row>
    <row r="132" spans="1:9" ht="12.75">
      <c r="A132" t="s">
        <v>90</v>
      </c>
      <c r="B132">
        <f>B92*10000/B62</f>
        <v>0.0632224011106547</v>
      </c>
      <c r="C132">
        <f>C92*10000/C62</f>
        <v>-0.022531692244077018</v>
      </c>
      <c r="D132">
        <f>D92*10000/D62</f>
        <v>0.021206728057625718</v>
      </c>
      <c r="E132">
        <f>E92*10000/E62</f>
        <v>-0.0033961355836560313</v>
      </c>
      <c r="F132">
        <f>F92*10000/F62</f>
        <v>-0.0034192729684159448</v>
      </c>
      <c r="G132">
        <f>AVERAGE(C132:E132)</f>
        <v>-0.0015736999233691106</v>
      </c>
      <c r="H132">
        <f>STDEV(C132:E132)</f>
        <v>0.02192608734872719</v>
      </c>
      <c r="I132">
        <f>(B132*B4+C132*C4+D132*D4+E132*E4+F132*F4)/SUM(B4:F4)</f>
        <v>0.007520629956672069</v>
      </c>
    </row>
    <row r="133" spans="1:9" ht="12.75">
      <c r="A133" t="s">
        <v>91</v>
      </c>
      <c r="B133">
        <f>B93*10000/B62</f>
        <v>0.08544740299928606</v>
      </c>
      <c r="C133">
        <f>C93*10000/C62</f>
        <v>0.08818117450901855</v>
      </c>
      <c r="D133">
        <f>D93*10000/D62</f>
        <v>0.09323852696068947</v>
      </c>
      <c r="E133">
        <f>E93*10000/E62</f>
        <v>0.08756910990448037</v>
      </c>
      <c r="F133">
        <f>F93*10000/F62</f>
        <v>0.05983427889350739</v>
      </c>
      <c r="G133">
        <f>AVERAGE(C133:E133)</f>
        <v>0.08966293712472946</v>
      </c>
      <c r="H133">
        <f>STDEV(C133:E133)</f>
        <v>0.003111637475076109</v>
      </c>
      <c r="I133">
        <f>(B133*B4+C133*C4+D133*D4+E133*E4+F133*F4)/SUM(B4:F4)</f>
        <v>0.08506844991469462</v>
      </c>
    </row>
    <row r="134" spans="1:9" ht="12.75">
      <c r="A134" t="s">
        <v>92</v>
      </c>
      <c r="B134">
        <f>B94*10000/B62</f>
        <v>-0.015948685394718436</v>
      </c>
      <c r="C134">
        <f>C94*10000/C62</f>
        <v>-0.007387271818448374</v>
      </c>
      <c r="D134">
        <f>D94*10000/D62</f>
        <v>0.028695384491930848</v>
      </c>
      <c r="E134">
        <f>E94*10000/E62</f>
        <v>0.034054711559989216</v>
      </c>
      <c r="F134">
        <f>F94*10000/F62</f>
        <v>0.009328179309395421</v>
      </c>
      <c r="G134">
        <f>AVERAGE(C134:E134)</f>
        <v>0.018454274744490563</v>
      </c>
      <c r="H134">
        <f>STDEV(C134:E134)</f>
        <v>0.02253929331698338</v>
      </c>
      <c r="I134">
        <f>(B134*B4+C134*C4+D134*D4+E134*E4+F134*F4)/SUM(B4:F4)</f>
        <v>0.012269043272632795</v>
      </c>
    </row>
    <row r="135" spans="1:9" ht="12.75">
      <c r="A135" t="s">
        <v>93</v>
      </c>
      <c r="B135">
        <f>B95*10000/B62</f>
        <v>-0.007743339260345926</v>
      </c>
      <c r="C135">
        <f>C95*10000/C62</f>
        <v>-0.0010450904387652063</v>
      </c>
      <c r="D135">
        <f>D95*10000/D62</f>
        <v>0.0009439540878743943</v>
      </c>
      <c r="E135">
        <f>E95*10000/E62</f>
        <v>-0.002845376387112996</v>
      </c>
      <c r="F135">
        <f>F95*10000/F62</f>
        <v>0.0062611377265688415</v>
      </c>
      <c r="G135">
        <f>AVERAGE(C135:E135)</f>
        <v>-0.000982170912667936</v>
      </c>
      <c r="H135">
        <f>STDEV(C135:E135)</f>
        <v>0.0018954486308629598</v>
      </c>
      <c r="I135">
        <f>(B135*B4+C135*C4+D135*D4+E135*E4+F135*F4)/SUM(B4:F4)</f>
        <v>-0.0009894769880462546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2004-03-24T11:13:33Z</cp:lastPrinted>
  <dcterms:created xsi:type="dcterms:W3CDTF">2004-03-24T11:13:33Z</dcterms:created>
  <dcterms:modified xsi:type="dcterms:W3CDTF">2004-03-24T13:19:19Z</dcterms:modified>
  <cp:category/>
  <cp:version/>
  <cp:contentType/>
  <cp:contentStatus/>
</cp:coreProperties>
</file>