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<sst xmlns="http://schemas.openxmlformats.org/spreadsheetml/2006/main" count="202" uniqueCount="97">
  <si>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25/03/2004       08:05:21</t>
  </si>
  <si>
    <t>LISSNER</t>
  </si>
  <si>
    <t>HCMQAP214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</si>
  <si>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</si>
  <si>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</si>
  <si>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</si>
  <si>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</si>
  <si>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</si>
  <si>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</si>
  <si>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</si>
  <si>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</si>
  <si>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</si>
  <si>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</si>
  <si>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</si>
  <si>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</si>
  <si>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</si>
  <si>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</si>
  <si>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</si>
  <si>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</si>
  <si>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</si>
  <si>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</si>
  <si>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</si>
  <si>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b9!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</si>
  <si>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</si>
  <si>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</si>
  <si>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</si>
  <si>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</si>
  <si>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</si>
  <si>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</si>
  <si>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</si>
  <si>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</si>
  <si>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</si>
  <si>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</si>
  <si>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a5*</t>
  </si>
  <si>
    <t>a6</t>
  </si>
  <si>
    <t>a7</t>
  </si>
  <si>
    <t>a8</t>
  </si>
  <si>
    <t>a9</t>
  </si>
  <si>
    <t>a10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</si>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</sst>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a5*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0442683"/>
        <c:axId val="26875284"/>
      </c:lineChart>
      <c:catAx>
        <c:axId val="104426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6875284"/>
        <c:crosses val="autoZero"/>
        <c:auto val="1"/>
        <c:lblOffset val="100"/>
        <c:noMultiLvlLbl val="0"/>
      </c:catAx>
      <c:valAx>
        <c:axId val="2687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044268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-0.002251</v>
      </c>
      <c r="C4" s="13">
        <v>-0.003746</v>
      </c>
      <c r="D4" s="13">
        <v>-0.003746</v>
      </c>
      <c r="E4" s="13">
        <v>-0.003745</v>
      </c>
      <c r="F4" s="24">
        <v>-0.002075</v>
      </c>
      <c r="G4" s="34">
        <v>-0.01167</v>
      </c>
    </row>
    <row r="5" spans="1:7" ht="12.75" thickBot="1">
      <c r="A5" s="44" t="s">
        <v>13</v>
      </c>
      <c r="B5" s="45">
        <v>11.243292</v>
      </c>
      <c r="C5" s="46">
        <v>5.10632</v>
      </c>
      <c r="D5" s="46">
        <v>-1.668523</v>
      </c>
      <c r="E5" s="46">
        <v>-5.49176</v>
      </c>
      <c r="F5" s="47">
        <v>-8.383865</v>
      </c>
      <c r="G5" s="48">
        <v>3.938742</v>
      </c>
    </row>
    <row r="6" spans="1:7" ht="12.75" thickTop="1">
      <c r="A6" s="6" t="s">
        <v>14</v>
      </c>
      <c r="B6" s="39">
        <v>-143.9094</v>
      </c>
      <c r="C6" s="40">
        <v>75.70492</v>
      </c>
      <c r="D6" s="40">
        <v>-60.41413</v>
      </c>
      <c r="E6" s="40">
        <v>159.4858</v>
      </c>
      <c r="F6" s="41">
        <v>-159.4503</v>
      </c>
      <c r="G6" s="42">
        <v>-0.005469289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-1.267683</v>
      </c>
      <c r="C8" s="14">
        <v>3.61239</v>
      </c>
      <c r="D8" s="14">
        <v>1.714605</v>
      </c>
      <c r="E8" s="14">
        <v>3.330555</v>
      </c>
      <c r="F8" s="25">
        <v>-1.050917</v>
      </c>
      <c r="G8" s="35">
        <v>1.760273</v>
      </c>
    </row>
    <row r="9" spans="1:7" ht="12">
      <c r="A9" s="20" t="s">
        <v>17</v>
      </c>
      <c r="B9" s="29">
        <v>-1.435809</v>
      </c>
      <c r="C9" s="14">
        <v>-1.055013</v>
      </c>
      <c r="D9" s="14">
        <v>-0.08625341</v>
      </c>
      <c r="E9" s="14">
        <v>0.1410162</v>
      </c>
      <c r="F9" s="25">
        <v>-2.172141</v>
      </c>
      <c r="G9" s="35">
        <v>-0.7379168</v>
      </c>
    </row>
    <row r="10" spans="1:7" ht="12">
      <c r="A10" s="20" t="s">
        <v>18</v>
      </c>
      <c r="B10" s="29">
        <v>0.8503787</v>
      </c>
      <c r="C10" s="14">
        <v>-0.2429078</v>
      </c>
      <c r="D10" s="14">
        <v>-0.1721221</v>
      </c>
      <c r="E10" s="14">
        <v>-0.2634876</v>
      </c>
      <c r="F10" s="25">
        <v>-1.379815</v>
      </c>
      <c r="G10" s="35">
        <v>-0.2244096</v>
      </c>
    </row>
    <row r="11" spans="1:7" ht="12">
      <c r="A11" s="21" t="s">
        <v>19</v>
      </c>
      <c r="B11" s="31">
        <v>1.232446</v>
      </c>
      <c r="C11" s="16">
        <v>1.094975</v>
      </c>
      <c r="D11" s="16">
        <v>0.1840091</v>
      </c>
      <c r="E11" s="16">
        <v>1.285104</v>
      </c>
      <c r="F11" s="27">
        <v>12.66084</v>
      </c>
      <c r="G11" s="37">
        <v>2.483473</v>
      </c>
    </row>
    <row r="12" spans="1:7" ht="12">
      <c r="A12" s="20" t="s">
        <v>20</v>
      </c>
      <c r="B12" s="29">
        <v>-0.1990033</v>
      </c>
      <c r="C12" s="14">
        <v>0.6410284</v>
      </c>
      <c r="D12" s="14">
        <v>0.1037448</v>
      </c>
      <c r="E12" s="14">
        <v>0.3060195</v>
      </c>
      <c r="F12" s="25">
        <v>-0.2861143</v>
      </c>
      <c r="G12" s="35">
        <v>0.1860151</v>
      </c>
    </row>
    <row r="13" spans="1:7" ht="12">
      <c r="A13" s="20" t="s">
        <v>21</v>
      </c>
      <c r="B13" s="29">
        <v>-0.1020083</v>
      </c>
      <c r="C13" s="14">
        <v>0.2314753</v>
      </c>
      <c r="D13" s="14">
        <v>0.1868987</v>
      </c>
      <c r="E13" s="14">
        <v>-0.03511733</v>
      </c>
      <c r="F13" s="25">
        <v>-0.1963349</v>
      </c>
      <c r="G13" s="35">
        <v>0.05131622</v>
      </c>
    </row>
    <row r="14" spans="1:7" ht="12">
      <c r="A14" s="20" t="s">
        <v>22</v>
      </c>
      <c r="B14" s="49">
        <v>0.1870695</v>
      </c>
      <c r="C14" s="50">
        <v>0.2936642</v>
      </c>
      <c r="D14" s="50">
        <v>0.2040256</v>
      </c>
      <c r="E14" s="50">
        <v>0.1084601</v>
      </c>
      <c r="F14" s="51">
        <v>0.0119234</v>
      </c>
      <c r="G14" s="35">
        <v>0.1745492</v>
      </c>
    </row>
    <row r="15" spans="1:7" ht="12">
      <c r="A15" s="21" t="s">
        <v>23</v>
      </c>
      <c r="B15" s="31">
        <v>-0.479432</v>
      </c>
      <c r="C15" s="16">
        <v>-0.2084098</v>
      </c>
      <c r="D15" s="16">
        <v>-0.1481702</v>
      </c>
      <c r="E15" s="16">
        <v>-0.1914715</v>
      </c>
      <c r="F15" s="27">
        <v>-0.3965371</v>
      </c>
      <c r="G15" s="37">
        <v>-0.2540984</v>
      </c>
    </row>
    <row r="16" spans="1:7" ht="12">
      <c r="A16" s="20" t="s">
        <v>24</v>
      </c>
      <c r="B16" s="29">
        <v>-0.02845722</v>
      </c>
      <c r="C16" s="14">
        <v>0.01129833</v>
      </c>
      <c r="D16" s="14">
        <v>0.02106813</v>
      </c>
      <c r="E16" s="14">
        <v>-0.001279109</v>
      </c>
      <c r="F16" s="25">
        <v>0.05421181</v>
      </c>
      <c r="G16" s="35">
        <v>0.01060203</v>
      </c>
    </row>
    <row r="17" spans="1:7" ht="12">
      <c r="A17" s="20" t="s">
        <v>25</v>
      </c>
      <c r="B17" s="29">
        <v>-0.002582419</v>
      </c>
      <c r="C17" s="14">
        <v>0.004510658</v>
      </c>
      <c r="D17" s="14">
        <v>-0.03080379</v>
      </c>
      <c r="E17" s="14">
        <v>-0.02840035</v>
      </c>
      <c r="F17" s="25">
        <v>0.002805055</v>
      </c>
      <c r="G17" s="35">
        <v>-0.0131673</v>
      </c>
    </row>
    <row r="18" spans="1:7" ht="12">
      <c r="A18" s="20" t="s">
        <v>26</v>
      </c>
      <c r="B18" s="29">
        <v>0.02904335</v>
      </c>
      <c r="C18" s="14">
        <v>-0.00959017</v>
      </c>
      <c r="D18" s="14">
        <v>0.02719246</v>
      </c>
      <c r="E18" s="14">
        <v>-0.04279822</v>
      </c>
      <c r="F18" s="25">
        <v>0.02462101</v>
      </c>
      <c r="G18" s="35">
        <v>0.001433189</v>
      </c>
    </row>
    <row r="19" spans="1:7" ht="12">
      <c r="A19" s="21" t="s">
        <v>27</v>
      </c>
      <c r="B19" s="31">
        <v>-0.1932089</v>
      </c>
      <c r="C19" s="16">
        <v>-0.178628</v>
      </c>
      <c r="D19" s="16">
        <v>-0.1683668</v>
      </c>
      <c r="E19" s="16">
        <v>-0.1871154</v>
      </c>
      <c r="F19" s="27">
        <v>-0.1236768</v>
      </c>
      <c r="G19" s="37">
        <v>-0.1729816</v>
      </c>
    </row>
    <row r="20" spans="1:7" ht="12.75" thickBot="1">
      <c r="A20" s="44" t="s">
        <v>28</v>
      </c>
      <c r="B20" s="45">
        <v>-0.002673792</v>
      </c>
      <c r="C20" s="46">
        <v>-0.009446344</v>
      </c>
      <c r="D20" s="46">
        <v>0.003180767</v>
      </c>
      <c r="E20" s="46">
        <v>-0.002975431</v>
      </c>
      <c r="F20" s="47">
        <v>0.001276933</v>
      </c>
      <c r="G20" s="48">
        <v>-0.002441069</v>
      </c>
    </row>
    <row r="21" spans="1:7" ht="12.75" thickTop="1">
      <c r="A21" s="6" t="s">
        <v>29</v>
      </c>
      <c r="B21" s="39">
        <v>-158.6178</v>
      </c>
      <c r="C21" s="40">
        <v>84.84896</v>
      </c>
      <c r="D21" s="40">
        <v>-4.320642</v>
      </c>
      <c r="E21" s="40">
        <v>76.03822</v>
      </c>
      <c r="F21" s="41">
        <v>-110.5243</v>
      </c>
      <c r="G21" s="43">
        <v>0.01048581</v>
      </c>
    </row>
    <row r="22" spans="1:7" ht="12">
      <c r="A22" s="20" t="s">
        <v>30</v>
      </c>
      <c r="B22" s="29">
        <v>224.9037</v>
      </c>
      <c r="C22" s="14">
        <v>102.1299</v>
      </c>
      <c r="D22" s="14">
        <v>-33.37059</v>
      </c>
      <c r="E22" s="14">
        <v>-109.8396</v>
      </c>
      <c r="F22" s="25">
        <v>-167.693</v>
      </c>
      <c r="G22" s="36">
        <v>0</v>
      </c>
    </row>
    <row r="23" spans="1:7" ht="12">
      <c r="A23" s="20" t="s">
        <v>31</v>
      </c>
      <c r="B23" s="29">
        <v>-1.298504</v>
      </c>
      <c r="C23" s="14">
        <v>-3.407817</v>
      </c>
      <c r="D23" s="14">
        <v>-3.912405</v>
      </c>
      <c r="E23" s="14">
        <v>-2.161622</v>
      </c>
      <c r="F23" s="25">
        <v>6.458911</v>
      </c>
      <c r="G23" s="35">
        <v>-1.608892</v>
      </c>
    </row>
    <row r="24" spans="1:7" ht="12">
      <c r="A24" s="20" t="s">
        <v>32</v>
      </c>
      <c r="B24" s="29">
        <v>-1.222048</v>
      </c>
      <c r="C24" s="14">
        <v>3.195058</v>
      </c>
      <c r="D24" s="14">
        <v>3.502117</v>
      </c>
      <c r="E24" s="14">
        <v>1.426622</v>
      </c>
      <c r="F24" s="25">
        <v>0.08899974</v>
      </c>
      <c r="G24" s="35">
        <v>1.79054</v>
      </c>
    </row>
    <row r="25" spans="1:7" ht="12">
      <c r="A25" s="20" t="s">
        <v>33</v>
      </c>
      <c r="B25" s="29">
        <v>-1.852203</v>
      </c>
      <c r="C25" s="14">
        <v>-1.711347</v>
      </c>
      <c r="D25" s="14">
        <v>-1.403032</v>
      </c>
      <c r="E25" s="14">
        <v>-0.7838338</v>
      </c>
      <c r="F25" s="25">
        <v>-1.756954</v>
      </c>
      <c r="G25" s="52">
        <v>-1.440358</v>
      </c>
    </row>
    <row r="26" spans="1:7" ht="12">
      <c r="A26" s="21" t="s">
        <v>34</v>
      </c>
      <c r="B26" s="31">
        <v>0.964819</v>
      </c>
      <c r="C26" s="16">
        <v>0.1403418</v>
      </c>
      <c r="D26" s="16">
        <v>0.8852718</v>
      </c>
      <c r="E26" s="16">
        <v>0.8219412</v>
      </c>
      <c r="F26" s="27">
        <v>1.111152</v>
      </c>
      <c r="G26" s="37">
        <v>0.7321234</v>
      </c>
    </row>
    <row r="27" spans="1:7" ht="12">
      <c r="A27" s="20" t="s">
        <v>35</v>
      </c>
      <c r="B27" s="29">
        <v>0.03193743</v>
      </c>
      <c r="C27" s="14">
        <v>-0.03324321</v>
      </c>
      <c r="D27" s="14">
        <v>0.1571854</v>
      </c>
      <c r="E27" s="14">
        <v>0.2008685</v>
      </c>
      <c r="F27" s="25">
        <v>0.7040061</v>
      </c>
      <c r="G27" s="35">
        <v>0.1766357</v>
      </c>
    </row>
    <row r="28" spans="1:7" ht="12">
      <c r="A28" s="20" t="s">
        <v>36</v>
      </c>
      <c r="B28" s="29">
        <v>-0.247191</v>
      </c>
      <c r="C28" s="14">
        <v>-0.06343407</v>
      </c>
      <c r="D28" s="14">
        <v>-0.05588753</v>
      </c>
      <c r="E28" s="14">
        <v>0.01129798</v>
      </c>
      <c r="F28" s="25">
        <v>-0.0819662</v>
      </c>
      <c r="G28" s="35">
        <v>-0.07268201</v>
      </c>
    </row>
    <row r="29" spans="1:7" ht="12">
      <c r="A29" s="20" t="s">
        <v>37</v>
      </c>
      <c r="B29" s="29">
        <v>0.1243594</v>
      </c>
      <c r="C29" s="14">
        <v>0.03034092</v>
      </c>
      <c r="D29" s="14">
        <v>0.08808498</v>
      </c>
      <c r="E29" s="14">
        <v>0.0559767</v>
      </c>
      <c r="F29" s="25">
        <v>0.122081</v>
      </c>
      <c r="G29" s="35">
        <v>0.0762139</v>
      </c>
    </row>
    <row r="30" spans="1:7" ht="12">
      <c r="A30" s="21" t="s">
        <v>38</v>
      </c>
      <c r="B30" s="31">
        <v>0.06862292</v>
      </c>
      <c r="C30" s="16">
        <v>-0.003136526</v>
      </c>
      <c r="D30" s="16">
        <v>0.1423543</v>
      </c>
      <c r="E30" s="16">
        <v>-0.09226183</v>
      </c>
      <c r="F30" s="27">
        <v>0.4075765</v>
      </c>
      <c r="G30" s="37">
        <v>0.07560521</v>
      </c>
    </row>
    <row r="31" spans="1:7" ht="12">
      <c r="A31" s="20" t="s">
        <v>39</v>
      </c>
      <c r="B31" s="29">
        <v>0.02820721</v>
      </c>
      <c r="C31" s="14">
        <v>0.06657124</v>
      </c>
      <c r="D31" s="14">
        <v>0.04088292</v>
      </c>
      <c r="E31" s="14">
        <v>0.02430659</v>
      </c>
      <c r="F31" s="25">
        <v>0.04354123</v>
      </c>
      <c r="G31" s="35">
        <v>0.04159701</v>
      </c>
    </row>
    <row r="32" spans="1:7" ht="12">
      <c r="A32" s="20" t="s">
        <v>40</v>
      </c>
      <c r="B32" s="29">
        <v>-0.01621602</v>
      </c>
      <c r="C32" s="14">
        <v>-0.03285175</v>
      </c>
      <c r="D32" s="14">
        <v>-0.03439164</v>
      </c>
      <c r="E32" s="14">
        <v>-0.03054367</v>
      </c>
      <c r="F32" s="25">
        <v>-0.01294412</v>
      </c>
      <c r="G32" s="35">
        <v>-0.02760478</v>
      </c>
    </row>
    <row r="33" spans="1:7" ht="12">
      <c r="A33" s="20" t="s">
        <v>41</v>
      </c>
      <c r="B33" s="29">
        <v>0.1183316</v>
      </c>
      <c r="C33" s="14">
        <v>0.05940074</v>
      </c>
      <c r="D33" s="14">
        <v>0.08112123</v>
      </c>
      <c r="E33" s="14">
        <v>0.07519136</v>
      </c>
      <c r="F33" s="25">
        <v>0.05443103</v>
      </c>
      <c r="G33" s="52">
        <v>0.07628778</v>
      </c>
    </row>
    <row r="34" spans="1:7" ht="12">
      <c r="A34" s="21" t="s">
        <v>42</v>
      </c>
      <c r="B34" s="31">
        <v>-0.0110365</v>
      </c>
      <c r="C34" s="16">
        <v>0.003451404</v>
      </c>
      <c r="D34" s="16">
        <v>0.008750354</v>
      </c>
      <c r="E34" s="16">
        <v>0.02136883</v>
      </c>
      <c r="F34" s="27">
        <v>-0.004421809</v>
      </c>
      <c r="G34" s="37">
        <v>0.005928273</v>
      </c>
    </row>
    <row r="35" spans="1:7" ht="12.75" thickBot="1">
      <c r="A35" s="22" t="s">
        <v>43</v>
      </c>
      <c r="B35" s="32">
        <v>-0.005771928</v>
      </c>
      <c r="C35" s="17">
        <v>-8.02935E-05</v>
      </c>
      <c r="D35" s="17">
        <v>-0.00842846</v>
      </c>
      <c r="E35" s="17">
        <v>0.003361732</v>
      </c>
      <c r="F35" s="28">
        <v>0.00498724</v>
      </c>
      <c r="G35" s="38">
        <v>-0.001408133</v>
      </c>
    </row>
    <row r="36" spans="1:7" ht="12">
      <c r="A36" s="4" t="s">
        <v>44</v>
      </c>
      <c r="B36" s="3">
        <v>20.41321</v>
      </c>
      <c r="C36" s="3">
        <v>20.41931</v>
      </c>
      <c r="D36" s="3">
        <v>20.44067</v>
      </c>
      <c r="E36" s="3">
        <v>20.44983</v>
      </c>
      <c r="F36" s="3">
        <v>20.46204</v>
      </c>
      <c r="G36" s="3"/>
    </row>
    <row r="37" spans="1:6" ht="12">
      <c r="A37" s="4" t="s">
        <v>45</v>
      </c>
      <c r="B37" s="2">
        <v>0.2390544</v>
      </c>
      <c r="C37" s="2">
        <v>0.1836141</v>
      </c>
      <c r="D37" s="2">
        <v>0.1622518</v>
      </c>
      <c r="E37" s="2">
        <v>0.1525879</v>
      </c>
      <c r="F37" s="2">
        <v>0.142924</v>
      </c>
    </row>
    <row r="38" spans="1:7" ht="12">
      <c r="A38" s="4" t="s">
        <v>52</v>
      </c>
      <c r="B38" s="2">
        <v>0.0002505838</v>
      </c>
      <c r="C38" s="2">
        <v>-0.0001301579</v>
      </c>
      <c r="D38" s="2">
        <v>0.0001026784</v>
      </c>
      <c r="E38" s="2">
        <v>-0.0002696735</v>
      </c>
      <c r="F38" s="2">
        <v>0.0002678394</v>
      </c>
      <c r="G38" s="2">
        <v>5.618804E-05</v>
      </c>
    </row>
    <row r="39" spans="1:7" ht="12.75" thickBot="1">
      <c r="A39" s="4" t="s">
        <v>53</v>
      </c>
      <c r="B39" s="2">
        <v>0.0002640146</v>
      </c>
      <c r="C39" s="2">
        <v>-0.0001429139</v>
      </c>
      <c r="D39" s="2">
        <v>0</v>
      </c>
      <c r="E39" s="2">
        <v>-0.0001322271</v>
      </c>
      <c r="F39" s="2">
        <v>0.0001923828</v>
      </c>
      <c r="G39" s="2">
        <v>0.0007428976</v>
      </c>
    </row>
    <row r="40" spans="2:5" ht="12.75" thickBot="1">
      <c r="B40" s="7" t="s">
        <v>46</v>
      </c>
      <c r="C40" s="8">
        <v>-0.003746</v>
      </c>
      <c r="D40" s="18" t="s">
        <v>47</v>
      </c>
      <c r="E40" s="9">
        <v>3.115836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12.517</v>
      </c>
      <c r="C43" s="1">
        <v>12.517</v>
      </c>
      <c r="D43" s="1">
        <v>12.517</v>
      </c>
      <c r="E43" s="1">
        <v>12.517</v>
      </c>
      <c r="F43" s="1">
        <v>12.517</v>
      </c>
      <c r="G43" s="1">
        <v>12.517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0.002251</v>
      </c>
      <c r="C4">
        <v>0.003746</v>
      </c>
      <c r="D4">
        <v>0.003746</v>
      </c>
      <c r="E4">
        <v>0.003745</v>
      </c>
      <c r="F4">
        <v>0.002075</v>
      </c>
      <c r="G4">
        <v>0.01167</v>
      </c>
    </row>
    <row r="5" spans="1:7" ht="12.75">
      <c r="A5" t="s">
        <v>13</v>
      </c>
      <c r="B5">
        <v>11.243292</v>
      </c>
      <c r="C5">
        <v>5.10632</v>
      </c>
      <c r="D5">
        <v>-1.668523</v>
      </c>
      <c r="E5">
        <v>-5.49176</v>
      </c>
      <c r="F5">
        <v>-8.383865</v>
      </c>
      <c r="G5">
        <v>3.938742</v>
      </c>
    </row>
    <row r="6" spans="1:7" ht="12.75">
      <c r="A6" t="s">
        <v>14</v>
      </c>
      <c r="B6" s="53">
        <v>-143.9094</v>
      </c>
      <c r="C6" s="53">
        <v>75.70492</v>
      </c>
      <c r="D6" s="53">
        <v>-60.41413</v>
      </c>
      <c r="E6" s="53">
        <v>159.4858</v>
      </c>
      <c r="F6" s="53">
        <v>-159.4503</v>
      </c>
      <c r="G6" s="53">
        <v>-0.005469289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-1.267683</v>
      </c>
      <c r="C8" s="53">
        <v>3.61239</v>
      </c>
      <c r="D8" s="53">
        <v>1.714605</v>
      </c>
      <c r="E8" s="53">
        <v>3.330555</v>
      </c>
      <c r="F8" s="53">
        <v>-1.050917</v>
      </c>
      <c r="G8" s="53">
        <v>1.760273</v>
      </c>
    </row>
    <row r="9" spans="1:7" ht="12.75">
      <c r="A9" t="s">
        <v>17</v>
      </c>
      <c r="B9" s="53">
        <v>-1.435809</v>
      </c>
      <c r="C9" s="53">
        <v>-1.055013</v>
      </c>
      <c r="D9" s="53">
        <v>-0.08625341</v>
      </c>
      <c r="E9" s="53">
        <v>0.1410162</v>
      </c>
      <c r="F9" s="53">
        <v>-2.172141</v>
      </c>
      <c r="G9" s="53">
        <v>-0.7379168</v>
      </c>
    </row>
    <row r="10" spans="1:7" ht="12.75">
      <c r="A10" t="s">
        <v>18</v>
      </c>
      <c r="B10" s="53">
        <v>0.8503787</v>
      </c>
      <c r="C10" s="53">
        <v>-0.2429078</v>
      </c>
      <c r="D10" s="53">
        <v>-0.1721221</v>
      </c>
      <c r="E10" s="53">
        <v>-0.2634876</v>
      </c>
      <c r="F10" s="53">
        <v>-1.379815</v>
      </c>
      <c r="G10" s="53">
        <v>-0.2244096</v>
      </c>
    </row>
    <row r="11" spans="1:7" ht="12.75">
      <c r="A11" t="s">
        <v>19</v>
      </c>
      <c r="B11" s="53">
        <v>1.232446</v>
      </c>
      <c r="C11" s="53">
        <v>1.094975</v>
      </c>
      <c r="D11" s="53">
        <v>0.1840091</v>
      </c>
      <c r="E11" s="53">
        <v>1.285104</v>
      </c>
      <c r="F11" s="53">
        <v>12.66084</v>
      </c>
      <c r="G11" s="53">
        <v>2.483473</v>
      </c>
    </row>
    <row r="12" spans="1:7" ht="12.75">
      <c r="A12" t="s">
        <v>20</v>
      </c>
      <c r="B12" s="53">
        <v>-0.1990033</v>
      </c>
      <c r="C12" s="53">
        <v>0.6410284</v>
      </c>
      <c r="D12" s="53">
        <v>0.1037448</v>
      </c>
      <c r="E12" s="53">
        <v>0.3060195</v>
      </c>
      <c r="F12" s="53">
        <v>-0.2861143</v>
      </c>
      <c r="G12" s="53">
        <v>0.1860151</v>
      </c>
    </row>
    <row r="13" spans="1:7" ht="12.75">
      <c r="A13" t="s">
        <v>21</v>
      </c>
      <c r="B13" s="53">
        <v>-0.1020083</v>
      </c>
      <c r="C13" s="53">
        <v>0.2314753</v>
      </c>
      <c r="D13" s="53">
        <v>0.1868987</v>
      </c>
      <c r="E13" s="53">
        <v>-0.03511733</v>
      </c>
      <c r="F13" s="53">
        <v>-0.1963349</v>
      </c>
      <c r="G13" s="53">
        <v>0.05131622</v>
      </c>
    </row>
    <row r="14" spans="1:7" ht="12.75">
      <c r="A14" t="s">
        <v>22</v>
      </c>
      <c r="B14" s="53">
        <v>0.1870695</v>
      </c>
      <c r="C14" s="53">
        <v>0.2936642</v>
      </c>
      <c r="D14" s="53">
        <v>0.2040256</v>
      </c>
      <c r="E14" s="53">
        <v>0.1084601</v>
      </c>
      <c r="F14" s="53">
        <v>0.0119234</v>
      </c>
      <c r="G14" s="53">
        <v>0.1745492</v>
      </c>
    </row>
    <row r="15" spans="1:7" ht="12.75">
      <c r="A15" t="s">
        <v>23</v>
      </c>
      <c r="B15" s="53">
        <v>-0.479432</v>
      </c>
      <c r="C15" s="53">
        <v>-0.2084098</v>
      </c>
      <c r="D15" s="53">
        <v>-0.1481702</v>
      </c>
      <c r="E15" s="53">
        <v>-0.1914715</v>
      </c>
      <c r="F15" s="53">
        <v>-0.3965371</v>
      </c>
      <c r="G15" s="53">
        <v>-0.2540984</v>
      </c>
    </row>
    <row r="16" spans="1:7" ht="12.75">
      <c r="A16" t="s">
        <v>24</v>
      </c>
      <c r="B16" s="53">
        <v>-0.02845722</v>
      </c>
      <c r="C16" s="53">
        <v>0.01129833</v>
      </c>
      <c r="D16" s="53">
        <v>0.02106813</v>
      </c>
      <c r="E16" s="53">
        <v>-0.001279109</v>
      </c>
      <c r="F16" s="53">
        <v>0.05421181</v>
      </c>
      <c r="G16" s="53">
        <v>0.01060203</v>
      </c>
    </row>
    <row r="17" spans="1:7" ht="12.75">
      <c r="A17" t="s">
        <v>25</v>
      </c>
      <c r="B17" s="53">
        <v>-0.002582419</v>
      </c>
      <c r="C17" s="53">
        <v>0.004510658</v>
      </c>
      <c r="D17" s="53">
        <v>-0.03080379</v>
      </c>
      <c r="E17" s="53">
        <v>-0.02840035</v>
      </c>
      <c r="F17" s="53">
        <v>0.002805055</v>
      </c>
      <c r="G17" s="53">
        <v>-0.0131673</v>
      </c>
    </row>
    <row r="18" spans="1:7" ht="12.75">
      <c r="A18" t="s">
        <v>26</v>
      </c>
      <c r="B18" s="53">
        <v>0.02904335</v>
      </c>
      <c r="C18" s="53">
        <v>-0.00959017</v>
      </c>
      <c r="D18" s="53">
        <v>0.02719246</v>
      </c>
      <c r="E18" s="53">
        <v>-0.04279822</v>
      </c>
      <c r="F18" s="53">
        <v>0.02462101</v>
      </c>
      <c r="G18" s="53">
        <v>0.001433189</v>
      </c>
    </row>
    <row r="19" spans="1:7" ht="12.75">
      <c r="A19" t="s">
        <v>27</v>
      </c>
      <c r="B19" s="53">
        <v>-0.1932089</v>
      </c>
      <c r="C19" s="53">
        <v>-0.178628</v>
      </c>
      <c r="D19" s="53">
        <v>-0.1683668</v>
      </c>
      <c r="E19" s="53">
        <v>-0.1871154</v>
      </c>
      <c r="F19" s="53">
        <v>-0.1236768</v>
      </c>
      <c r="G19" s="53">
        <v>-0.1729816</v>
      </c>
    </row>
    <row r="20" spans="1:7" ht="12.75">
      <c r="A20" t="s">
        <v>28</v>
      </c>
      <c r="B20" s="53">
        <v>-0.002673792</v>
      </c>
      <c r="C20" s="53">
        <v>-0.009446344</v>
      </c>
      <c r="D20" s="53">
        <v>0.003180767</v>
      </c>
      <c r="E20" s="53">
        <v>-0.002975431</v>
      </c>
      <c r="F20" s="53">
        <v>0.001276933</v>
      </c>
      <c r="G20" s="53">
        <v>-0.002441069</v>
      </c>
    </row>
    <row r="21" spans="1:7" ht="12.75">
      <c r="A21" t="s">
        <v>29</v>
      </c>
      <c r="B21" s="53">
        <v>-158.6178</v>
      </c>
      <c r="C21" s="53">
        <v>84.84896</v>
      </c>
      <c r="D21" s="53">
        <v>-4.320642</v>
      </c>
      <c r="E21" s="53">
        <v>76.03822</v>
      </c>
      <c r="F21" s="53">
        <v>-110.5243</v>
      </c>
      <c r="G21" s="53">
        <v>0.01048581</v>
      </c>
    </row>
    <row r="22" spans="1:7" ht="12.75">
      <c r="A22" t="s">
        <v>30</v>
      </c>
      <c r="B22" s="53">
        <v>224.9037</v>
      </c>
      <c r="C22" s="53">
        <v>102.1299</v>
      </c>
      <c r="D22" s="53">
        <v>-33.37059</v>
      </c>
      <c r="E22" s="53">
        <v>-109.8396</v>
      </c>
      <c r="F22" s="53">
        <v>-167.693</v>
      </c>
      <c r="G22" s="53">
        <v>0</v>
      </c>
    </row>
    <row r="23" spans="1:7" ht="12.75">
      <c r="A23" t="s">
        <v>31</v>
      </c>
      <c r="B23" s="53">
        <v>-1.298504</v>
      </c>
      <c r="C23" s="53">
        <v>-3.407817</v>
      </c>
      <c r="D23" s="53">
        <v>-3.912405</v>
      </c>
      <c r="E23" s="53">
        <v>-2.161622</v>
      </c>
      <c r="F23" s="53">
        <v>6.458911</v>
      </c>
      <c r="G23" s="53">
        <v>-1.608892</v>
      </c>
    </row>
    <row r="24" spans="1:7" ht="12.75">
      <c r="A24" t="s">
        <v>32</v>
      </c>
      <c r="B24" s="53">
        <v>-1.222048</v>
      </c>
      <c r="C24" s="53">
        <v>3.195058</v>
      </c>
      <c r="D24" s="53">
        <v>3.502117</v>
      </c>
      <c r="E24" s="53">
        <v>1.426622</v>
      </c>
      <c r="F24" s="53">
        <v>0.08899974</v>
      </c>
      <c r="G24" s="53">
        <v>1.79054</v>
      </c>
    </row>
    <row r="25" spans="1:7" ht="12.75">
      <c r="A25" t="s">
        <v>33</v>
      </c>
      <c r="B25" s="53">
        <v>-1.852203</v>
      </c>
      <c r="C25" s="53">
        <v>-1.711347</v>
      </c>
      <c r="D25" s="53">
        <v>-1.403032</v>
      </c>
      <c r="E25" s="53">
        <v>-0.7838338</v>
      </c>
      <c r="F25" s="53">
        <v>-1.756954</v>
      </c>
      <c r="G25" s="53">
        <v>-1.440358</v>
      </c>
    </row>
    <row r="26" spans="1:7" ht="12.75">
      <c r="A26" t="s">
        <v>34</v>
      </c>
      <c r="B26" s="53">
        <v>0.964819</v>
      </c>
      <c r="C26" s="53">
        <v>0.1403418</v>
      </c>
      <c r="D26" s="53">
        <v>0.8852718</v>
      </c>
      <c r="E26" s="53">
        <v>0.8219412</v>
      </c>
      <c r="F26" s="53">
        <v>1.111152</v>
      </c>
      <c r="G26" s="53">
        <v>0.7321234</v>
      </c>
    </row>
    <row r="27" spans="1:7" ht="12.75">
      <c r="A27" t="s">
        <v>35</v>
      </c>
      <c r="B27" s="53">
        <v>0.03193743</v>
      </c>
      <c r="C27" s="53">
        <v>-0.03324321</v>
      </c>
      <c r="D27" s="53">
        <v>0.1571854</v>
      </c>
      <c r="E27" s="53">
        <v>0.2008685</v>
      </c>
      <c r="F27" s="53">
        <v>0.7040061</v>
      </c>
      <c r="G27" s="53">
        <v>0.1766357</v>
      </c>
    </row>
    <row r="28" spans="1:7" ht="12.75">
      <c r="A28" t="s">
        <v>36</v>
      </c>
      <c r="B28" s="53">
        <v>-0.247191</v>
      </c>
      <c r="C28" s="53">
        <v>-0.06343407</v>
      </c>
      <c r="D28" s="53">
        <v>-0.05588753</v>
      </c>
      <c r="E28" s="53">
        <v>0.01129798</v>
      </c>
      <c r="F28" s="53">
        <v>-0.0819662</v>
      </c>
      <c r="G28" s="53">
        <v>-0.07268201</v>
      </c>
    </row>
    <row r="29" spans="1:7" ht="12.75">
      <c r="A29" t="s">
        <v>37</v>
      </c>
      <c r="B29" s="53">
        <v>0.1243594</v>
      </c>
      <c r="C29" s="53">
        <v>0.03034092</v>
      </c>
      <c r="D29" s="53">
        <v>0.08808498</v>
      </c>
      <c r="E29" s="53">
        <v>0.0559767</v>
      </c>
      <c r="F29" s="53">
        <v>0.122081</v>
      </c>
      <c r="G29" s="53">
        <v>0.0762139</v>
      </c>
    </row>
    <row r="30" spans="1:7" ht="12.75">
      <c r="A30" t="s">
        <v>38</v>
      </c>
      <c r="B30" s="53">
        <v>0.06862292</v>
      </c>
      <c r="C30" s="53">
        <v>-0.003136526</v>
      </c>
      <c r="D30" s="53">
        <v>0.1423543</v>
      </c>
      <c r="E30" s="53">
        <v>-0.09226183</v>
      </c>
      <c r="F30" s="53">
        <v>0.4075765</v>
      </c>
      <c r="G30" s="53">
        <v>0.07560521</v>
      </c>
    </row>
    <row r="31" spans="1:7" ht="12.75">
      <c r="A31" t="s">
        <v>39</v>
      </c>
      <c r="B31" s="53">
        <v>0.02820721</v>
      </c>
      <c r="C31" s="53">
        <v>0.06657124</v>
      </c>
      <c r="D31" s="53">
        <v>0.04088292</v>
      </c>
      <c r="E31" s="53">
        <v>0.02430659</v>
      </c>
      <c r="F31" s="53">
        <v>0.04354123</v>
      </c>
      <c r="G31" s="53">
        <v>0.04159701</v>
      </c>
    </row>
    <row r="32" spans="1:7" ht="12.75">
      <c r="A32" t="s">
        <v>40</v>
      </c>
      <c r="B32" s="53">
        <v>-0.01621602</v>
      </c>
      <c r="C32" s="53">
        <v>-0.03285175</v>
      </c>
      <c r="D32" s="53">
        <v>-0.03439164</v>
      </c>
      <c r="E32" s="53">
        <v>-0.03054367</v>
      </c>
      <c r="F32" s="53">
        <v>-0.01294412</v>
      </c>
      <c r="G32" s="53">
        <v>-0.02760478</v>
      </c>
    </row>
    <row r="33" spans="1:7" ht="12.75">
      <c r="A33" t="s">
        <v>41</v>
      </c>
      <c r="B33" s="53">
        <v>0.1183316</v>
      </c>
      <c r="C33" s="53">
        <v>0.05940074</v>
      </c>
      <c r="D33" s="53">
        <v>0.08112123</v>
      </c>
      <c r="E33" s="53">
        <v>0.07519136</v>
      </c>
      <c r="F33" s="53">
        <v>0.05443103</v>
      </c>
      <c r="G33" s="53">
        <v>0.07628778</v>
      </c>
    </row>
    <row r="34" spans="1:7" ht="12.75">
      <c r="A34" t="s">
        <v>42</v>
      </c>
      <c r="B34" s="53">
        <v>-0.0110365</v>
      </c>
      <c r="C34" s="53">
        <v>0.003451404</v>
      </c>
      <c r="D34" s="53">
        <v>0.008750354</v>
      </c>
      <c r="E34" s="53">
        <v>0.02136883</v>
      </c>
      <c r="F34" s="53">
        <v>-0.004421809</v>
      </c>
      <c r="G34" s="53">
        <v>0.005928273</v>
      </c>
    </row>
    <row r="35" spans="1:7" ht="12.75">
      <c r="A35" t="s">
        <v>43</v>
      </c>
      <c r="B35" s="53">
        <v>-0.005771928</v>
      </c>
      <c r="C35" s="53">
        <v>-8.02935E-05</v>
      </c>
      <c r="D35" s="53">
        <v>-0.00842846</v>
      </c>
      <c r="E35" s="53">
        <v>0.003361732</v>
      </c>
      <c r="F35" s="53">
        <v>0.00498724</v>
      </c>
      <c r="G35" s="53">
        <v>-0.001408133</v>
      </c>
    </row>
    <row r="36" spans="1:6" ht="12.75">
      <c r="A36" t="s">
        <v>44</v>
      </c>
      <c r="B36" s="53">
        <v>20.41321</v>
      </c>
      <c r="C36" s="53">
        <v>20.41931</v>
      </c>
      <c r="D36" s="53">
        <v>20.44067</v>
      </c>
      <c r="E36" s="53">
        <v>20.44983</v>
      </c>
      <c r="F36" s="53">
        <v>20.46204</v>
      </c>
    </row>
    <row r="37" spans="1:6" ht="12.75">
      <c r="A37" t="s">
        <v>45</v>
      </c>
      <c r="B37" s="53">
        <v>0.2390544</v>
      </c>
      <c r="C37" s="53">
        <v>0.1836141</v>
      </c>
      <c r="D37" s="53">
        <v>0.1622518</v>
      </c>
      <c r="E37" s="53">
        <v>0.1525879</v>
      </c>
      <c r="F37" s="53">
        <v>0.142924</v>
      </c>
    </row>
    <row r="38" spans="1:7" ht="12.75">
      <c r="A38" t="s">
        <v>54</v>
      </c>
      <c r="B38" s="53">
        <v>0.0002505838</v>
      </c>
      <c r="C38" s="53">
        <v>-0.0001301579</v>
      </c>
      <c r="D38" s="53">
        <v>0.0001026784</v>
      </c>
      <c r="E38" s="53">
        <v>-0.0002696735</v>
      </c>
      <c r="F38" s="53">
        <v>0.0002678394</v>
      </c>
      <c r="G38" s="53">
        <v>5.618804E-05</v>
      </c>
    </row>
    <row r="39" spans="1:7" ht="12.75">
      <c r="A39" t="s">
        <v>55</v>
      </c>
      <c r="B39" s="53">
        <v>0.0002640146</v>
      </c>
      <c r="C39" s="53">
        <v>-0.0001429139</v>
      </c>
      <c r="D39" s="53">
        <v>0</v>
      </c>
      <c r="E39" s="53">
        <v>-0.0001322271</v>
      </c>
      <c r="F39" s="53">
        <v>0.0001923828</v>
      </c>
      <c r="G39" s="53">
        <v>0.0007428976</v>
      </c>
    </row>
    <row r="40" spans="2:5" ht="12.75">
      <c r="B40" t="s">
        <v>46</v>
      </c>
      <c r="C40">
        <v>-0.003746</v>
      </c>
      <c r="D40" t="s">
        <v>47</v>
      </c>
      <c r="E40">
        <v>3.115836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12.517</v>
      </c>
      <c r="C44">
        <v>12.517</v>
      </c>
      <c r="D44">
        <v>12.517</v>
      </c>
      <c r="E44">
        <v>12.517</v>
      </c>
      <c r="F44">
        <v>12.517</v>
      </c>
      <c r="J44">
        <v>12.517</v>
      </c>
    </row>
    <row r="50" spans="1:7" ht="12.75">
      <c r="A50" t="s">
        <v>57</v>
      </c>
      <c r="B50">
        <f>-0.017/(B7*B7+B22*B22)*(B21*B22+B6*B7)</f>
        <v>0.000250583764654376</v>
      </c>
      <c r="C50">
        <f>-0.017/(C7*C7+C22*C22)*(C21*C22+C6*C7)</f>
        <v>-0.0001301579425403448</v>
      </c>
      <c r="D50">
        <f>-0.017/(D7*D7+D22*D22)*(D21*D22+D6*D7)</f>
        <v>0.00010267836657417041</v>
      </c>
      <c r="E50">
        <f>-0.017/(E7*E7+E22*E22)*(E21*E22+E6*E7)</f>
        <v>-0.0002696734832977008</v>
      </c>
      <c r="F50">
        <f>-0.017/(F7*F7+F22*F22)*(F21*F22+F6*F7)</f>
        <v>0.0002678393852963578</v>
      </c>
      <c r="G50">
        <f>(B50*B$4+C50*C$4+D50*D$4+E50*E$4+F50*F$4)/SUM(B$4:F$4)</f>
        <v>4.475417469487921E-07</v>
      </c>
    </row>
    <row r="51" spans="1:7" ht="12.75">
      <c r="A51" t="s">
        <v>58</v>
      </c>
      <c r="B51">
        <f>-0.017/(B7*B7+B22*B22)*(B21*B7-B6*B22)</f>
        <v>0.0002640145384169302</v>
      </c>
      <c r="C51">
        <f>-0.017/(C7*C7+C22*C22)*(C21*C7-C6*C22)</f>
        <v>-0.00014291393023441493</v>
      </c>
      <c r="D51">
        <f>-0.017/(D7*D7+D22*D22)*(D21*D7-D6*D22)</f>
        <v>7.687735167281636E-06</v>
      </c>
      <c r="E51">
        <f>-0.017/(E7*E7+E22*E22)*(E21*E7-E6*E22)</f>
        <v>-0.0001322270567536026</v>
      </c>
      <c r="F51">
        <f>-0.017/(F7*F7+F22*F22)*(F21*F7-F6*F22)</f>
        <v>0.00019238278900385024</v>
      </c>
      <c r="G51">
        <f>(B51*B$4+C51*C$4+D51*D$4+E51*E$4+F51*F$4)/SUM(B$4:F$4)</f>
        <v>-5.305301744023613E-07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10000.002960371254</v>
      </c>
      <c r="C62">
        <f>C7+(2/0.017)*(C8*C50-C23*C51)</f>
        <v>9999.887387556348</v>
      </c>
      <c r="D62">
        <f>D7+(2/0.017)*(D8*D50-D23*D51)</f>
        <v>10000.024250632261</v>
      </c>
      <c r="E62">
        <f>E7+(2/0.017)*(E8*E50-E23*E51)</f>
        <v>9999.860707378466</v>
      </c>
      <c r="F62">
        <f>F7+(2/0.017)*(F8*F50-F23*F51)</f>
        <v>9999.82069879113</v>
      </c>
    </row>
    <row r="63" spans="1:6" ht="12.75">
      <c r="A63" t="s">
        <v>66</v>
      </c>
      <c r="B63">
        <f>B8+(3/0.017)*(B9*B50-B24*B51)</f>
        <v>-1.274239232806112</v>
      </c>
      <c r="C63">
        <f>C8+(3/0.017)*(C9*C50-C24*C51)</f>
        <v>3.7172023442718047</v>
      </c>
      <c r="D63">
        <f>D8+(3/0.017)*(D9*D50-D24*D51)</f>
        <v>1.7082909340109846</v>
      </c>
      <c r="E63">
        <f>E8+(3/0.017)*(E9*E50-E24*E51)</f>
        <v>3.357133182053741</v>
      </c>
      <c r="F63">
        <f>F8+(3/0.017)*(F9*F50-F24*F51)</f>
        <v>-1.1566064579562647</v>
      </c>
    </row>
    <row r="64" spans="1:6" ht="12.75">
      <c r="A64" t="s">
        <v>67</v>
      </c>
      <c r="B64">
        <f>B9+(4/0.017)*(B10*B50-B25*B51)</f>
        <v>-1.270609090322977</v>
      </c>
      <c r="C64">
        <f>C9+(4/0.017)*(C10*C50-C25*C51)</f>
        <v>-1.1051209873623231</v>
      </c>
      <c r="D64">
        <f>D9+(4/0.017)*(D10*D50-D25*D51)</f>
        <v>-0.08787389885461049</v>
      </c>
      <c r="E64">
        <f>E9+(4/0.017)*(E10*E50-E25*E51)</f>
        <v>0.13334833706817867</v>
      </c>
      <c r="F64">
        <f>F9+(4/0.017)*(F10*F50-F25*F51)</f>
        <v>-2.1795671390002878</v>
      </c>
    </row>
    <row r="65" spans="1:6" ht="12.75">
      <c r="A65" t="s">
        <v>68</v>
      </c>
      <c r="B65">
        <f>B10+(5/0.017)*(B11*B50-B26*B51)</f>
        <v>0.8662918516095126</v>
      </c>
      <c r="C65">
        <f>C10+(5/0.017)*(C11*C50-C26*C51)</f>
        <v>-0.27892629850557116</v>
      </c>
      <c r="D65">
        <f>D10+(5/0.017)*(D11*D50-D26*D51)</f>
        <v>-0.16856680039019986</v>
      </c>
      <c r="E65">
        <f>E10+(5/0.017)*(E11*E50-E26*E51)</f>
        <v>-0.33345101364096597</v>
      </c>
      <c r="F65">
        <f>F10+(5/0.017)*(F11*F50-F26*F51)</f>
        <v>-0.4453135052446081</v>
      </c>
    </row>
    <row r="66" spans="1:6" ht="12.75">
      <c r="A66" t="s">
        <v>69</v>
      </c>
      <c r="B66">
        <f>B11+(6/0.017)*(B12*B50-B27*B51)</f>
        <v>1.2118699028474174</v>
      </c>
      <c r="C66">
        <f>C11+(6/0.017)*(C12*C50-C27*C51)</f>
        <v>1.0638505804298928</v>
      </c>
      <c r="D66">
        <f>D11+(6/0.017)*(D12*D50-D27*D51)</f>
        <v>0.18734225772136498</v>
      </c>
      <c r="E66">
        <f>E11+(6/0.017)*(E12*E50-E27*E51)</f>
        <v>1.2653516138920553</v>
      </c>
      <c r="F66">
        <f>F11+(6/0.017)*(F12*F50-F27*F51)</f>
        <v>12.585991293448158</v>
      </c>
    </row>
    <row r="67" spans="1:6" ht="12.75">
      <c r="A67" t="s">
        <v>70</v>
      </c>
      <c r="B67">
        <f>B12+(7/0.017)*(B13*B50-B28*B51)</f>
        <v>-0.18265607897171854</v>
      </c>
      <c r="C67">
        <f>C12+(7/0.017)*(C13*C50-C28*C51)</f>
        <v>0.6248897101553166</v>
      </c>
      <c r="D67">
        <f>D12+(7/0.017)*(D13*D50-D28*D51)</f>
        <v>0.1118236654308474</v>
      </c>
      <c r="E67">
        <f>E12+(7/0.017)*(E13*E50-E28*E51)</f>
        <v>0.3105341340844195</v>
      </c>
      <c r="F67">
        <f>F12+(7/0.017)*(F13*F50-F28*F51)</f>
        <v>-0.3012743781986601</v>
      </c>
    </row>
    <row r="68" spans="1:6" ht="12.75">
      <c r="A68" t="s">
        <v>71</v>
      </c>
      <c r="B68">
        <f>B13+(8/0.017)*(B14*B50-B29*B51)</f>
        <v>-0.09539941060084452</v>
      </c>
      <c r="C68">
        <f>C13+(8/0.017)*(C14*C50-C29*C51)</f>
        <v>0.21552867037852783</v>
      </c>
      <c r="D68">
        <f>D13+(8/0.017)*(D14*D50-D29*D51)</f>
        <v>0.19643839004652225</v>
      </c>
      <c r="E68">
        <f>E13+(8/0.017)*(E14*E50-E29*E51)</f>
        <v>-0.04539835526025298</v>
      </c>
      <c r="F68">
        <f>F13+(8/0.017)*(F14*F50-F29*F51)</f>
        <v>-0.20588441865305246</v>
      </c>
    </row>
    <row r="69" spans="1:6" ht="12.75">
      <c r="A69" t="s">
        <v>72</v>
      </c>
      <c r="B69">
        <f>B14+(9/0.017)*(B15*B50-B30*B51)</f>
        <v>0.11387550493884774</v>
      </c>
      <c r="C69">
        <f>C14+(9/0.017)*(C15*C50-C30*C51)</f>
        <v>0.30778781397868943</v>
      </c>
      <c r="D69">
        <f>D14+(9/0.017)*(D15*D50-D30*D51)</f>
        <v>0.1953918172691984</v>
      </c>
      <c r="E69">
        <f>E14+(9/0.017)*(E15*E50-E30*E51)</f>
        <v>0.1293375991253359</v>
      </c>
      <c r="F69">
        <f>F14+(9/0.017)*(F15*F50-F30*F51)</f>
        <v>-0.08581604777780312</v>
      </c>
    </row>
    <row r="70" spans="1:6" ht="12.75">
      <c r="A70" t="s">
        <v>73</v>
      </c>
      <c r="B70">
        <f>B15+(10/0.017)*(B16*B50-B31*B51)</f>
        <v>-0.4880073122631631</v>
      </c>
      <c r="C70">
        <f>C15+(10/0.017)*(C16*C50-C31*C51)</f>
        <v>-0.2036783940223314</v>
      </c>
      <c r="D70">
        <f>D15+(10/0.017)*(D16*D50-D31*D51)</f>
        <v>-0.14708258581567818</v>
      </c>
      <c r="E70">
        <f>E15+(10/0.017)*(E16*E50-E31*E51)</f>
        <v>-0.18937801139119764</v>
      </c>
      <c r="F70">
        <f>F15+(10/0.017)*(F16*F50-F31*F51)</f>
        <v>-0.39292329141050303</v>
      </c>
    </row>
    <row r="71" spans="1:6" ht="12.75">
      <c r="A71" t="s">
        <v>74</v>
      </c>
      <c r="B71">
        <f>B16+(11/0.017)*(B17*B50-B32*B51)</f>
        <v>-0.02610570939037812</v>
      </c>
      <c r="C71">
        <f>C16+(11/0.017)*(C17*C50-C32*C51)</f>
        <v>0.007880519564942503</v>
      </c>
      <c r="D71">
        <f>D16+(11/0.017)*(D17*D50-D32*D51)</f>
        <v>0.019192637103925998</v>
      </c>
      <c r="E71">
        <f>E16+(11/0.017)*(E17*E50-E32*E51)</f>
        <v>0.001063322704295649</v>
      </c>
      <c r="F71">
        <f>F16+(11/0.017)*(F17*F50-F32*F51)</f>
        <v>0.05630927066182076</v>
      </c>
    </row>
    <row r="72" spans="1:6" ht="12.75">
      <c r="A72" t="s">
        <v>75</v>
      </c>
      <c r="B72">
        <f>B17+(12/0.017)*(B18*B50-B33*B51)</f>
        <v>-0.019497810133855632</v>
      </c>
      <c r="C72">
        <f>C17+(12/0.017)*(C18*C50-C33*C51)</f>
        <v>0.011384138005678654</v>
      </c>
      <c r="D72">
        <f>D17+(12/0.017)*(D18*D50-D33*D51)</f>
        <v>-0.029273127287118124</v>
      </c>
      <c r="E72">
        <f>E17+(12/0.017)*(E18*E50-E33*E51)</f>
        <v>-0.013235260146511609</v>
      </c>
      <c r="F72">
        <f>F17+(12/0.017)*(F18*F50-F33*F51)</f>
        <v>6.826640519287143E-05</v>
      </c>
    </row>
    <row r="73" spans="1:6" ht="12.75">
      <c r="A73" t="s">
        <v>76</v>
      </c>
      <c r="B73">
        <f>B18+(13/0.017)*(B19*B50-B34*B51)</f>
        <v>-0.005751698350317722</v>
      </c>
      <c r="C73">
        <f>C18+(13/0.017)*(C19*C50-C34*C51)</f>
        <v>0.008566323336313257</v>
      </c>
      <c r="D73">
        <f>D18+(13/0.017)*(D19*D50-D34*D51)</f>
        <v>0.013921067095564945</v>
      </c>
      <c r="E73">
        <f>E18+(13/0.017)*(E19*E50-E34*E51)</f>
        <v>-0.002050408851791828</v>
      </c>
      <c r="F73">
        <f>F18+(13/0.017)*(F19*F50-F34*F51)</f>
        <v>-5.9748577309254314E-05</v>
      </c>
    </row>
    <row r="74" spans="1:6" ht="12.75">
      <c r="A74" t="s">
        <v>77</v>
      </c>
      <c r="B74">
        <f>B19+(14/0.017)*(B20*B50-B35*B51)</f>
        <v>-0.19250571784823164</v>
      </c>
      <c r="C74">
        <f>C19+(14/0.017)*(C20*C50-C35*C51)</f>
        <v>-0.17762490688477914</v>
      </c>
      <c r="D74">
        <f>D19+(14/0.017)*(D20*D50-D35*D51)</f>
        <v>-0.16804447740017325</v>
      </c>
      <c r="E74">
        <f>E19+(14/0.017)*(E20*E50-E35*E51)</f>
        <v>-0.18608853560114652</v>
      </c>
      <c r="F74">
        <f>F19+(14/0.017)*(F20*F50-F35*F51)</f>
        <v>-0.12418528509834453</v>
      </c>
    </row>
    <row r="75" spans="1:6" ht="12.75">
      <c r="A75" t="s">
        <v>78</v>
      </c>
      <c r="B75" s="53">
        <f>B20</f>
        <v>-0.002673792</v>
      </c>
      <c r="C75" s="53">
        <f>C20</f>
        <v>-0.009446344</v>
      </c>
      <c r="D75" s="53">
        <f>D20</f>
        <v>0.003180767</v>
      </c>
      <c r="E75" s="53">
        <f>E20</f>
        <v>-0.002975431</v>
      </c>
      <c r="F75" s="53">
        <f>F20</f>
        <v>0.001276933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224.82604461613613</v>
      </c>
      <c r="C82">
        <f>C22+(2/0.017)*(C8*C51+C23*C50)</f>
        <v>102.12134630550995</v>
      </c>
      <c r="D82">
        <f>D22+(2/0.017)*(D8*D51+D23*D50)</f>
        <v>-33.4163003441906</v>
      </c>
      <c r="E82">
        <f>E22+(2/0.017)*(E8*E51+E23*E50)</f>
        <v>-109.82283027655212</v>
      </c>
      <c r="F82">
        <f>F22+(2/0.017)*(F8*F51+F23*F50)</f>
        <v>-167.51326206959385</v>
      </c>
    </row>
    <row r="83" spans="1:6" ht="12.75">
      <c r="A83" t="s">
        <v>81</v>
      </c>
      <c r="B83">
        <f>B23+(3/0.017)*(B9*B51+B24*B50)</f>
        <v>-1.4194392656738044</v>
      </c>
      <c r="C83">
        <f>C23+(3/0.017)*(C9*C51+C24*C50)</f>
        <v>-3.4545969037585884</v>
      </c>
      <c r="D83">
        <f>D23+(3/0.017)*(D9*D51+D24*D50)</f>
        <v>-3.8490646659285392</v>
      </c>
      <c r="E83">
        <f>E23+(3/0.017)*(E9*E51+E24*E50)</f>
        <v>-2.2328046378534783</v>
      </c>
      <c r="F83">
        <f>F23+(3/0.017)*(F9*F51+F24*F50)</f>
        <v>6.38937366328768</v>
      </c>
    </row>
    <row r="84" spans="1:6" ht="12.75">
      <c r="A84" t="s">
        <v>82</v>
      </c>
      <c r="B84">
        <f>B24+(4/0.017)*(B10*B51+B25*B50)</f>
        <v>-1.2784290966315388</v>
      </c>
      <c r="C84">
        <f>C24+(4/0.017)*(C10*C51+C25*C50)</f>
        <v>3.255636897147103</v>
      </c>
      <c r="D84">
        <f>D24+(4/0.017)*(D10*D51+D25*D50)</f>
        <v>3.467908938086464</v>
      </c>
      <c r="E84">
        <f>E24+(4/0.017)*(E10*E51+E25*E50)</f>
        <v>1.4845559720027164</v>
      </c>
      <c r="F84">
        <f>F24+(4/0.017)*(F10*F51+F25*F50)</f>
        <v>-0.08418476290901755</v>
      </c>
    </row>
    <row r="85" spans="1:6" ht="12.75">
      <c r="A85" t="s">
        <v>83</v>
      </c>
      <c r="B85">
        <f>B25+(5/0.017)*(B11*B51+B26*B50)</f>
        <v>-1.685393694398864</v>
      </c>
      <c r="C85">
        <f>C25+(5/0.017)*(C11*C51+C26*C50)</f>
        <v>-1.7627451707937756</v>
      </c>
      <c r="D85">
        <f>D25+(5/0.017)*(D11*D51+D26*D50)</f>
        <v>-1.3758811542272513</v>
      </c>
      <c r="E85">
        <f>E25+(5/0.017)*(E11*E51+E26*E50)</f>
        <v>-0.8990047605918159</v>
      </c>
      <c r="F85">
        <f>F25+(5/0.017)*(F11*F51+F26*F50)</f>
        <v>-0.9530310650051982</v>
      </c>
    </row>
    <row r="86" spans="1:6" ht="12.75">
      <c r="A86" t="s">
        <v>84</v>
      </c>
      <c r="B86">
        <f>B26+(6/0.017)*(B12*B51+B27*B50)</f>
        <v>0.9491001424881788</v>
      </c>
      <c r="C86">
        <f>C26+(6/0.017)*(C12*C51+C27*C50)</f>
        <v>0.10953532227570281</v>
      </c>
      <c r="D86">
        <f>D26+(6/0.017)*(D12*D51+D27*D50)</f>
        <v>0.8912496009418908</v>
      </c>
      <c r="E86">
        <f>E26+(6/0.017)*(E12*E51+E27*E50)</f>
        <v>0.7885413296915318</v>
      </c>
      <c r="F86">
        <f>F26+(6/0.017)*(F12*F51+F27*F50)</f>
        <v>1.1582756802568241</v>
      </c>
    </row>
    <row r="87" spans="1:6" ht="12.75">
      <c r="A87" t="s">
        <v>85</v>
      </c>
      <c r="B87">
        <f>B27+(7/0.017)*(B13*B51+B28*B50)</f>
        <v>-0.004657633485595829</v>
      </c>
      <c r="C87">
        <f>C27+(7/0.017)*(C13*C51+C28*C50)</f>
        <v>-0.043465102815247667</v>
      </c>
      <c r="D87">
        <f>D27+(7/0.017)*(D13*D51+D28*D50)</f>
        <v>0.15541414775971235</v>
      </c>
      <c r="E87">
        <f>E27+(7/0.017)*(E13*E51+E28*E50)</f>
        <v>0.20152596288016592</v>
      </c>
      <c r="F87">
        <f>F27+(7/0.017)*(F13*F51+F28*F50)</f>
        <v>0.6794133573031121</v>
      </c>
    </row>
    <row r="88" spans="1:6" ht="12.75">
      <c r="A88" t="s">
        <v>86</v>
      </c>
      <c r="B88">
        <f>B28+(8/0.017)*(B14*B51+B29*B50)</f>
        <v>-0.20928440502750809</v>
      </c>
      <c r="C88">
        <f>C28+(8/0.017)*(C14*C51+C29*C50)</f>
        <v>-0.08504245433558892</v>
      </c>
      <c r="D88">
        <f>D28+(8/0.017)*(D14*D51+D29*D50)</f>
        <v>-0.05089321628411096</v>
      </c>
      <c r="E88">
        <f>E28+(8/0.017)*(E14*E51+E29*E50)</f>
        <v>-0.002554627750923211</v>
      </c>
      <c r="F88">
        <f>F28+(8/0.017)*(F14*F51+F29*F50)</f>
        <v>-0.06549939673281263</v>
      </c>
    </row>
    <row r="89" spans="1:6" ht="12.75">
      <c r="A89" t="s">
        <v>87</v>
      </c>
      <c r="B89">
        <f>B29+(9/0.017)*(B15*B51+B30*B50)</f>
        <v>0.06645169076916668</v>
      </c>
      <c r="C89">
        <f>C29+(9/0.017)*(C15*C51+C30*C50)</f>
        <v>0.046325400382016116</v>
      </c>
      <c r="D89">
        <f>D29+(9/0.017)*(D15*D51+D30*D50)</f>
        <v>0.09522018727492566</v>
      </c>
      <c r="E89">
        <f>E29+(9/0.017)*(E15*E51+E30*E50)</f>
        <v>0.08255226104226232</v>
      </c>
      <c r="F89">
        <f>F29+(9/0.017)*(F15*F51+F30*F50)</f>
        <v>0.1394870666951577</v>
      </c>
    </row>
    <row r="90" spans="1:6" ht="12.75">
      <c r="A90" t="s">
        <v>88</v>
      </c>
      <c r="B90">
        <f>B30+(10/0.017)*(B16*B51+B31*B50)</f>
        <v>0.06836124298192207</v>
      </c>
      <c r="C90">
        <f>C30+(10/0.017)*(C16*C51+C31*C50)</f>
        <v>-0.009183269750673472</v>
      </c>
      <c r="D90">
        <f>D30+(10/0.017)*(D16*D51+D31*D50)</f>
        <v>0.14491886332370138</v>
      </c>
      <c r="E90">
        <f>E30+(10/0.017)*(E16*E51+E31*E50)</f>
        <v>-0.09601812998473648</v>
      </c>
      <c r="F90">
        <f>F30+(10/0.017)*(F16*F51+F31*F50)</f>
        <v>0.4205714855782319</v>
      </c>
    </row>
    <row r="91" spans="1:6" ht="12.75">
      <c r="A91" t="s">
        <v>89</v>
      </c>
      <c r="B91">
        <f>B31+(11/0.017)*(B17*B51+B32*B50)</f>
        <v>0.025136742794379857</v>
      </c>
      <c r="C91">
        <f>C31+(11/0.017)*(C17*C51+C32*C50)</f>
        <v>0.0689208919757289</v>
      </c>
      <c r="D91">
        <f>D31+(11/0.017)*(D17*D51+D32*D50)</f>
        <v>0.03844474489497471</v>
      </c>
      <c r="E91">
        <f>E31+(11/0.017)*(E17*E51+E32*E50)</f>
        <v>0.03206619225303202</v>
      </c>
      <c r="F91">
        <f>F31+(11/0.017)*(F17*F51+F32*F50)</f>
        <v>0.04164709416248682</v>
      </c>
    </row>
    <row r="92" spans="1:6" ht="12.75">
      <c r="A92" t="s">
        <v>90</v>
      </c>
      <c r="B92">
        <f>B32+(12/0.017)*(B18*B51+B33*B50)</f>
        <v>0.010127399611699128</v>
      </c>
      <c r="C92">
        <f>C32+(12/0.017)*(C18*C51+C33*C50)</f>
        <v>-0.037341803565264314</v>
      </c>
      <c r="D92">
        <f>D32+(12/0.017)*(D18*D51+D33*D50)</f>
        <v>-0.028364503184530952</v>
      </c>
      <c r="E92">
        <f>E32+(12/0.017)*(E18*E51+E33*E50)</f>
        <v>-0.0408622817413164</v>
      </c>
      <c r="F92">
        <f>F32+(12/0.017)*(F18*F51+F33*F50)</f>
        <v>0.0006903027210395027</v>
      </c>
    </row>
    <row r="93" spans="1:6" ht="12.75">
      <c r="A93" t="s">
        <v>91</v>
      </c>
      <c r="B93">
        <f>B33+(13/0.017)*(B19*B51+B34*B50)</f>
        <v>0.07720913873459052</v>
      </c>
      <c r="C93">
        <f>C33+(13/0.017)*(C19*C51+C34*C50)</f>
        <v>0.07857895320724519</v>
      </c>
      <c r="D93">
        <f>D33+(13/0.017)*(D19*D51+D34*D50)</f>
        <v>0.08081849264246707</v>
      </c>
      <c r="E93">
        <f>E33+(13/0.017)*(E19*E51+E34*E50)</f>
        <v>0.08970479843160567</v>
      </c>
      <c r="F93">
        <f>F33+(13/0.017)*(F19*F51+F34*F50)</f>
        <v>0.03533049528200702</v>
      </c>
    </row>
    <row r="94" spans="1:6" ht="12.75">
      <c r="A94" t="s">
        <v>92</v>
      </c>
      <c r="B94">
        <f>B34+(14/0.017)*(B20*B51+B35*B50)</f>
        <v>-0.012808958806799785</v>
      </c>
      <c r="C94">
        <f>C34+(14/0.017)*(C20*C51+C35*C50)</f>
        <v>0.004571786928119945</v>
      </c>
      <c r="D94">
        <f>D34+(14/0.017)*(D20*D51+D35*D50)</f>
        <v>0.008057792437826315</v>
      </c>
      <c r="E94">
        <f>E34+(14/0.017)*(E20*E51+E35*E50)</f>
        <v>0.020946246180876538</v>
      </c>
      <c r="F94">
        <f>F34+(14/0.017)*(F20*F51+F35*F50)</f>
        <v>-0.003119447282958208</v>
      </c>
    </row>
    <row r="95" spans="1:6" ht="12.75">
      <c r="A95" t="s">
        <v>93</v>
      </c>
      <c r="B95" s="53">
        <f>B35</f>
        <v>-0.005771928</v>
      </c>
      <c r="C95" s="53">
        <f>C35</f>
        <v>-8.02935E-05</v>
      </c>
      <c r="D95" s="53">
        <f>D35</f>
        <v>-0.00842846</v>
      </c>
      <c r="E95" s="53">
        <f>E35</f>
        <v>0.003361732</v>
      </c>
      <c r="F95" s="53">
        <f>F35</f>
        <v>0.00498724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-1.2742388555841042</v>
      </c>
      <c r="C103">
        <f>C63*10000/C62</f>
        <v>3.7172442050671632</v>
      </c>
      <c r="D103">
        <f>D63*10000/D62</f>
        <v>1.7082867913075075</v>
      </c>
      <c r="E103">
        <f>E63*10000/E62</f>
        <v>3.3571799450932924</v>
      </c>
      <c r="F103">
        <f>F63*10000/F62</f>
        <v>-1.1566271964217176</v>
      </c>
      <c r="G103">
        <f>AVERAGE(C103:E103)</f>
        <v>2.9275703138226543</v>
      </c>
      <c r="H103">
        <f>STDEV(C103:E103)</f>
        <v>1.0711679602356214</v>
      </c>
      <c r="I103">
        <f>(B103*B4+C103*C4+D103*D4+E103*E4+F103*F4)/SUM(B4:F4)</f>
        <v>1.775259584289598</v>
      </c>
      <c r="K103">
        <f>(LN(H103)+LN(H123))/2-LN(K114*K115^3)</f>
        <v>-3.929767350804586</v>
      </c>
    </row>
    <row r="104" spans="1:11" ht="12.75">
      <c r="A104" t="s">
        <v>67</v>
      </c>
      <c r="B104">
        <f>B64*10000/B62</f>
        <v>-1.2706087141756257</v>
      </c>
      <c r="C104">
        <f>C64*10000/C62</f>
        <v>-1.105133432539963</v>
      </c>
      <c r="D104">
        <f>D64*10000/D62</f>
        <v>-0.08787368575536662</v>
      </c>
      <c r="E104">
        <f>E64*10000/E62</f>
        <v>0.1333501945379966</v>
      </c>
      <c r="F104">
        <f>F64*10000/F62</f>
        <v>-2.1796062196032913</v>
      </c>
      <c r="G104">
        <f>AVERAGE(C104:E104)</f>
        <v>-0.35321897458577767</v>
      </c>
      <c r="H104">
        <f>STDEV(C104:E104)</f>
        <v>0.6605047428773055</v>
      </c>
      <c r="I104">
        <f>(B104*B4+C104*C4+D104*D4+E104*E4+F104*F4)/SUM(B4:F4)</f>
        <v>-0.7294500615482663</v>
      </c>
      <c r="K104">
        <f>(LN(H104)+LN(H124))/2-LN(K114*K115^4)</f>
        <v>-3.451987738752138</v>
      </c>
    </row>
    <row r="105" spans="1:11" ht="12.75">
      <c r="A105" t="s">
        <v>68</v>
      </c>
      <c r="B105">
        <f>B65*10000/B62</f>
        <v>0.866291595155039</v>
      </c>
      <c r="C105">
        <f>C65*10000/C62</f>
        <v>-0.2789294395981511</v>
      </c>
      <c r="D105">
        <f>D65*10000/D62</f>
        <v>-0.16856639160604242</v>
      </c>
      <c r="E105">
        <f>E65*10000/E62</f>
        <v>-0.3334556584322488</v>
      </c>
      <c r="F105">
        <f>F65*10000/F62</f>
        <v>-0.44532148991275583</v>
      </c>
      <c r="G105">
        <f>AVERAGE(C105:E105)</f>
        <v>-0.26031716321214743</v>
      </c>
      <c r="H105">
        <f>STDEV(C105:E105)</f>
        <v>0.0840055367390908</v>
      </c>
      <c r="I105">
        <f>(B105*B4+C105*C4+D105*D4+E105*E4+F105*F4)/SUM(B4:F4)</f>
        <v>-0.1220285636056452</v>
      </c>
      <c r="K105">
        <f>(LN(H105)+LN(H125))/2-LN(K114*K115^5)</f>
        <v>-4.353269357244082</v>
      </c>
    </row>
    <row r="106" spans="1:11" ht="12.75">
      <c r="A106" t="s">
        <v>69</v>
      </c>
      <c r="B106">
        <f>B66*10000/B62</f>
        <v>1.2118695440890412</v>
      </c>
      <c r="C106">
        <f>C66*10000/C62</f>
        <v>1.0638625608461614</v>
      </c>
      <c r="D106">
        <f>D66*10000/D62</f>
        <v>0.18734180340564685</v>
      </c>
      <c r="E106">
        <f>E66*10000/E62</f>
        <v>1.2653692395519138</v>
      </c>
      <c r="F106">
        <f>F66*10000/F62</f>
        <v>12.586216965839865</v>
      </c>
      <c r="G106">
        <f>AVERAGE(C106:E106)</f>
        <v>0.838857867934574</v>
      </c>
      <c r="H106">
        <f>STDEV(C106:E106)</f>
        <v>0.5731545360068276</v>
      </c>
      <c r="I106">
        <f>(B106*B4+C106*C4+D106*D4+E106*E4+F106*F4)/SUM(B4:F4)</f>
        <v>2.4590463213051046</v>
      </c>
      <c r="K106">
        <f>(LN(H106)+LN(H126))/2-LN(K114*K115^6)</f>
        <v>-2.810991751235982</v>
      </c>
    </row>
    <row r="107" spans="1:11" ht="12.75">
      <c r="A107" t="s">
        <v>70</v>
      </c>
      <c r="B107">
        <f>B67*10000/B62</f>
        <v>-0.182656024898754</v>
      </c>
      <c r="C107">
        <f>C67*10000/C62</f>
        <v>0.6248967472702907</v>
      </c>
      <c r="D107">
        <f>D67*10000/D62</f>
        <v>0.11182339425204618</v>
      </c>
      <c r="E107">
        <f>E67*10000/E62</f>
        <v>0.3105384596560327</v>
      </c>
      <c r="F107">
        <f>F67*10000/F62</f>
        <v>-0.3012797801815395</v>
      </c>
      <c r="G107">
        <f>AVERAGE(C107:E107)</f>
        <v>0.34908620039278987</v>
      </c>
      <c r="H107">
        <f>STDEV(C107:E107)</f>
        <v>0.25869965719203647</v>
      </c>
      <c r="I107">
        <f>(B107*B4+C107*C4+D107*D4+E107*E4+F107*F4)/SUM(B4:F4)</f>
        <v>0.1854659079631643</v>
      </c>
      <c r="K107">
        <f>(LN(H107)+LN(H127))/2-LN(K114*K115^7)</f>
        <v>-3.208710173333306</v>
      </c>
    </row>
    <row r="108" spans="1:9" ht="12.75">
      <c r="A108" t="s">
        <v>71</v>
      </c>
      <c r="B108">
        <f>B68*10000/B62</f>
        <v>-0.0953993823590856</v>
      </c>
      <c r="C108">
        <f>C68*10000/C62</f>
        <v>0.2155310975268854</v>
      </c>
      <c r="D108">
        <f>D68*10000/D62</f>
        <v>0.1964379136721616</v>
      </c>
      <c r="E108">
        <f>E68*10000/E62</f>
        <v>-0.04539898763465324</v>
      </c>
      <c r="F108">
        <f>F68*10000/F62</f>
        <v>-0.20588811025175843</v>
      </c>
      <c r="G108">
        <f>AVERAGE(C108:E108)</f>
        <v>0.12219000785479793</v>
      </c>
      <c r="H108">
        <f>STDEV(C108:E108)</f>
        <v>0.1454499603791628</v>
      </c>
      <c r="I108">
        <f>(B108*B4+C108*C4+D108*D4+E108*E4+F108*F4)/SUM(B4:F4)</f>
        <v>0.04698675504704448</v>
      </c>
    </row>
    <row r="109" spans="1:9" ht="12.75">
      <c r="A109" t="s">
        <v>72</v>
      </c>
      <c r="B109">
        <f>B69*10000/B62</f>
        <v>0.11387547122748058</v>
      </c>
      <c r="C109">
        <f>C69*10000/C62</f>
        <v>0.307791280091508</v>
      </c>
      <c r="D109">
        <f>D69*10000/D62</f>
        <v>0.19539134343283676</v>
      </c>
      <c r="E109">
        <f>E69*10000/E62</f>
        <v>0.1293394007277554</v>
      </c>
      <c r="F109">
        <f>F69*10000/F62</f>
        <v>-0.08581758649750325</v>
      </c>
      <c r="G109">
        <f>AVERAGE(C109:E109)</f>
        <v>0.2108406747507001</v>
      </c>
      <c r="H109">
        <f>STDEV(C109:E109)</f>
        <v>0.09022349855076923</v>
      </c>
      <c r="I109">
        <f>(B109*B4+C109*C4+D109*D4+E109*E4+F109*F4)/SUM(B4:F4)</f>
        <v>0.15726790189541728</v>
      </c>
    </row>
    <row r="110" spans="1:11" ht="12.75">
      <c r="A110" t="s">
        <v>73</v>
      </c>
      <c r="B110">
        <f>B70*10000/B62</f>
        <v>-0.488007167794924</v>
      </c>
      <c r="C110">
        <f>C70*10000/C62</f>
        <v>-0.2036806877203283</v>
      </c>
      <c r="D110">
        <f>D70*10000/D62</f>
        <v>-0.1470822291319731</v>
      </c>
      <c r="E110">
        <f>E70*10000/E62</f>
        <v>-0.18938064932390886</v>
      </c>
      <c r="F110">
        <f>F70*10000/F62</f>
        <v>-0.3929303366989402</v>
      </c>
      <c r="G110">
        <f>AVERAGE(C110:E110)</f>
        <v>-0.1800478553920701</v>
      </c>
      <c r="H110">
        <f>STDEV(C110:E110)</f>
        <v>0.029430802921005375</v>
      </c>
      <c r="I110">
        <f>(B110*B4+C110*C4+D110*D4+E110*E4+F110*F4)/SUM(B4:F4)</f>
        <v>-0.252973270038131</v>
      </c>
      <c r="K110">
        <f>EXP(AVERAGE(K103:K107))</f>
        <v>0.02869749982065795</v>
      </c>
    </row>
    <row r="111" spans="1:9" ht="12.75">
      <c r="A111" t="s">
        <v>74</v>
      </c>
      <c r="B111">
        <f>B71*10000/B62</f>
        <v>-0.026105701662121245</v>
      </c>
      <c r="C111">
        <f>C71*10000/C62</f>
        <v>0.007880608310398433</v>
      </c>
      <c r="D111">
        <f>D71*10000/D62</f>
        <v>0.019192590560680414</v>
      </c>
      <c r="E111">
        <f>E71*10000/E62</f>
        <v>0.0010633375158026642</v>
      </c>
      <c r="F111">
        <f>F71*10000/F62</f>
        <v>0.056310280311953925</v>
      </c>
      <c r="G111">
        <f>AVERAGE(C111:E111)</f>
        <v>0.009378845462293837</v>
      </c>
      <c r="H111">
        <f>STDEV(C111:E111)</f>
        <v>0.009157018614909116</v>
      </c>
      <c r="I111">
        <f>(B111*B4+C111*C4+D111*D4+E111*E4+F111*F4)/SUM(B4:F4)</f>
        <v>0.010504292178475346</v>
      </c>
    </row>
    <row r="112" spans="1:9" ht="12.75">
      <c r="A112" t="s">
        <v>75</v>
      </c>
      <c r="B112">
        <f>B72*10000/B62</f>
        <v>-0.019497804361781678</v>
      </c>
      <c r="C112">
        <f>C72*10000/C62</f>
        <v>0.011384266206682326</v>
      </c>
      <c r="D112">
        <f>D72*10000/D62</f>
        <v>-0.029273056298105782</v>
      </c>
      <c r="E112">
        <f>E72*10000/E62</f>
        <v>-0.013235444506487858</v>
      </c>
      <c r="F112">
        <f>F72*10000/F62</f>
        <v>6.826762923971636E-05</v>
      </c>
      <c r="G112">
        <f>AVERAGE(C112:E112)</f>
        <v>-0.010374744865970438</v>
      </c>
      <c r="H112">
        <f>STDEV(C112:E112)</f>
        <v>0.020479066632528197</v>
      </c>
      <c r="I112">
        <f>(B112*B4+C112*C4+D112*D4+E112*E4+F112*F4)/SUM(B4:F4)</f>
        <v>-0.010301744499580249</v>
      </c>
    </row>
    <row r="113" spans="1:9" ht="12.75">
      <c r="A113" t="s">
        <v>76</v>
      </c>
      <c r="B113">
        <f>B73*10000/B62</f>
        <v>-0.0057516966476019804</v>
      </c>
      <c r="C113">
        <f>C73*10000/C62</f>
        <v>0.008566419804860016</v>
      </c>
      <c r="D113">
        <f>D73*10000/D62</f>
        <v>0.013921033336178931</v>
      </c>
      <c r="E113">
        <f>E73*10000/E62</f>
        <v>-0.002050437412872081</v>
      </c>
      <c r="F113">
        <f>F73*10000/F62</f>
        <v>-5.9749648627677156E-05</v>
      </c>
      <c r="G113">
        <f>AVERAGE(C113:E113)</f>
        <v>0.006812338576055622</v>
      </c>
      <c r="H113">
        <f>STDEV(C113:E113)</f>
        <v>0.008128934136150998</v>
      </c>
      <c r="I113">
        <f>(B113*B4+C113*C4+D113*D4+E113*E4+F113*F4)/SUM(B4:F4)</f>
        <v>0.004079423098404643</v>
      </c>
    </row>
    <row r="114" spans="1:11" ht="12.75">
      <c r="A114" t="s">
        <v>77</v>
      </c>
      <c r="B114">
        <f>B74*10000/B62</f>
        <v>-0.19250566085940918</v>
      </c>
      <c r="C114">
        <f>C74*10000/C62</f>
        <v>-0.1776269071847868</v>
      </c>
      <c r="D114">
        <f>D74*10000/D62</f>
        <v>-0.16804406988267903</v>
      </c>
      <c r="E114">
        <f>E74*10000/E62</f>
        <v>-0.18609112771324887</v>
      </c>
      <c r="F114">
        <f>F74*10000/F62</f>
        <v>-0.12418751179544367</v>
      </c>
      <c r="G114">
        <f>AVERAGE(C114:E114)</f>
        <v>-0.17725403492690492</v>
      </c>
      <c r="H114">
        <f>STDEV(C114:E114)</f>
        <v>0.009029305032808346</v>
      </c>
      <c r="I114">
        <f>(B114*B4+C114*C4+D114*D4+E114*E4+F114*F4)/SUM(B4:F4)</f>
        <v>-0.17238412150298266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-0.002673791208458537</v>
      </c>
      <c r="C115">
        <f>C75*10000/C62</f>
        <v>-0.0094464503787861</v>
      </c>
      <c r="D115">
        <f>D75*10000/D62</f>
        <v>0.0031807592864576233</v>
      </c>
      <c r="E115">
        <f>E75*10000/E62</f>
        <v>-0.0029754724461357324</v>
      </c>
      <c r="F115">
        <f>F75*10000/F62</f>
        <v>0.001276955895973582</v>
      </c>
      <c r="G115">
        <f>AVERAGE(C115:E115)</f>
        <v>-0.0030803878461547365</v>
      </c>
      <c r="H115">
        <f>STDEV(C115:E115)</f>
        <v>0.006314258579863276</v>
      </c>
      <c r="I115">
        <f>(B115*B4+C115*C4+D115*D4+E115*E4+F115*F4)/SUM(B4:F4)</f>
        <v>-0.002440624793981609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224.8259780592999</v>
      </c>
      <c r="C122">
        <f>C82*10000/C62</f>
        <v>102.12249633189633</v>
      </c>
      <c r="D122">
        <f>D82*10000/D62</f>
        <v>-33.416219307746005</v>
      </c>
      <c r="E122">
        <f>E82*10000/E62</f>
        <v>-109.82436004885407</v>
      </c>
      <c r="F122">
        <f>F82*10000/F62</f>
        <v>-167.5162656564876</v>
      </c>
      <c r="G122">
        <f>AVERAGE(C122:E122)</f>
        <v>-13.70602767490125</v>
      </c>
      <c r="H122">
        <f>STDEV(C122:E122)</f>
        <v>107.3393507669634</v>
      </c>
      <c r="I122">
        <f>(B122*B4+C122*C4+D122*D4+E122*E4+F122*F4)/SUM(B4:F4)</f>
        <v>0.29354949070107905</v>
      </c>
    </row>
    <row r="123" spans="1:9" ht="12.75">
      <c r="A123" t="s">
        <v>81</v>
      </c>
      <c r="B123">
        <f>B83*10000/B62</f>
        <v>-1.4194388454672089</v>
      </c>
      <c r="C123">
        <f>C83*10000/C62</f>
        <v>-3.454635807256607</v>
      </c>
      <c r="D123">
        <f>D83*10000/D62</f>
        <v>-3.849055331725999</v>
      </c>
      <c r="E123">
        <f>E83*10000/E62</f>
        <v>-2.232835739607841</v>
      </c>
      <c r="F123">
        <f>F83*10000/F62</f>
        <v>6.389488227584006</v>
      </c>
      <c r="G123">
        <f>AVERAGE(C123:E123)</f>
        <v>-3.1788422928634823</v>
      </c>
      <c r="H123">
        <f>STDEV(C123:E123)</f>
        <v>0.8426671878165368</v>
      </c>
      <c r="I123">
        <f>(B123*B4+C123*C4+D123*D4+E123*E4+F123*F4)/SUM(B4:F4)</f>
        <v>-1.6486902024269154</v>
      </c>
    </row>
    <row r="124" spans="1:9" ht="12.75">
      <c r="A124" t="s">
        <v>82</v>
      </c>
      <c r="B124">
        <f>B84*10000/B62</f>
        <v>-1.278428718169176</v>
      </c>
      <c r="C124">
        <f>C84*10000/C62</f>
        <v>3.255673560082636</v>
      </c>
      <c r="D124">
        <f>D84*10000/D62</f>
        <v>3.4679005282084217</v>
      </c>
      <c r="E124">
        <f>E84*10000/E62</f>
        <v>1.4845766510600757</v>
      </c>
      <c r="F124">
        <f>F84*10000/F62</f>
        <v>-0.08418627237905832</v>
      </c>
      <c r="G124">
        <f>AVERAGE(C124:E124)</f>
        <v>2.7360502464503775</v>
      </c>
      <c r="H124">
        <f>STDEV(C124:E124)</f>
        <v>1.0889902164249754</v>
      </c>
      <c r="I124">
        <f>(B124*B4+C124*C4+D124*D4+E124*E4+F124*F4)/SUM(B4:F4)</f>
        <v>1.779465304451129</v>
      </c>
    </row>
    <row r="125" spans="1:9" ht="12.75">
      <c r="A125" t="s">
        <v>83</v>
      </c>
      <c r="B125">
        <f>B85*10000/B62</f>
        <v>-1.6853931954599073</v>
      </c>
      <c r="C125">
        <f>C85*10000/C62</f>
        <v>-1.7627650217214434</v>
      </c>
      <c r="D125">
        <f>D85*10000/D62</f>
        <v>-1.375877817636552</v>
      </c>
      <c r="E125">
        <f>E85*10000/E62</f>
        <v>-0.8990172832392345</v>
      </c>
      <c r="F125">
        <f>F85*10000/F62</f>
        <v>-0.9530481532737975</v>
      </c>
      <c r="G125">
        <f>AVERAGE(C125:E125)</f>
        <v>-1.34588670753241</v>
      </c>
      <c r="H125">
        <f>STDEV(C125:E125)</f>
        <v>0.43265417939416856</v>
      </c>
      <c r="I125">
        <f>(B125*B4+C125*C4+D125*D4+E125*E4+F125*F4)/SUM(B4:F4)</f>
        <v>-1.3426441433521406</v>
      </c>
    </row>
    <row r="126" spans="1:9" ht="12.75">
      <c r="A126" t="s">
        <v>84</v>
      </c>
      <c r="B126">
        <f>B86*10000/B62</f>
        <v>0.9490998615193841</v>
      </c>
      <c r="C126">
        <f>C86*10000/C62</f>
        <v>0.10953655579362453</v>
      </c>
      <c r="D126">
        <f>D86*10000/D62</f>
        <v>0.8912474396104997</v>
      </c>
      <c r="E126">
        <f>E86*10000/E62</f>
        <v>0.7885523136434301</v>
      </c>
      <c r="F126">
        <f>F86*10000/F62</f>
        <v>1.1582964486521714</v>
      </c>
      <c r="G126">
        <f>AVERAGE(C126:E126)</f>
        <v>0.5964454363491848</v>
      </c>
      <c r="H126">
        <f>STDEV(C126:E126)</f>
        <v>0.4247902608314481</v>
      </c>
      <c r="I126">
        <f>(B126*B4+C126*C4+D126*D4+E126*E4+F126*F4)/SUM(B4:F4)</f>
        <v>0.7223513577466995</v>
      </c>
    </row>
    <row r="127" spans="1:9" ht="12.75">
      <c r="A127" t="s">
        <v>85</v>
      </c>
      <c r="B127">
        <f>B87*10000/B62</f>
        <v>-0.004657632106763809</v>
      </c>
      <c r="C127">
        <f>C87*10000/C62</f>
        <v>-0.04346559229190394</v>
      </c>
      <c r="D127">
        <f>D87*10000/D62</f>
        <v>0.15541377087149177</v>
      </c>
      <c r="E127">
        <f>E87*10000/E62</f>
        <v>0.20152877002723507</v>
      </c>
      <c r="F127">
        <f>F87*10000/F62</f>
        <v>0.6794255394851687</v>
      </c>
      <c r="G127">
        <f>AVERAGE(C127:E127)</f>
        <v>0.1044923162022743</v>
      </c>
      <c r="H127">
        <f>STDEV(C127:E127)</f>
        <v>0.13019333816006973</v>
      </c>
      <c r="I127">
        <f>(B127*B4+C127*C4+D127*D4+E127*E4+F127*F4)/SUM(B4:F4)</f>
        <v>0.1653541595624578</v>
      </c>
    </row>
    <row r="128" spans="1:9" ht="12.75">
      <c r="A128" t="s">
        <v>86</v>
      </c>
      <c r="B128">
        <f>B88*10000/B62</f>
        <v>-0.2092843430715728</v>
      </c>
      <c r="C128">
        <f>C88*10000/C62</f>
        <v>-0.08504341203023345</v>
      </c>
      <c r="D128">
        <f>D88*10000/D62</f>
        <v>-0.05089309286514299</v>
      </c>
      <c r="E128">
        <f>E88*10000/E62</f>
        <v>-0.0025546633354985248</v>
      </c>
      <c r="F128">
        <f>F88*10000/F62</f>
        <v>-0.0655005711659718</v>
      </c>
      <c r="G128">
        <f>AVERAGE(C128:E128)</f>
        <v>-0.04616372274362499</v>
      </c>
      <c r="H128">
        <f>STDEV(C128:E128)</f>
        <v>0.0414472390107654</v>
      </c>
      <c r="I128">
        <f>(B128*B4+C128*C4+D128*D4+E128*E4+F128*F4)/SUM(B4:F4)</f>
        <v>-0.07233811623421088</v>
      </c>
    </row>
    <row r="129" spans="1:9" ht="12.75">
      <c r="A129" t="s">
        <v>87</v>
      </c>
      <c r="B129">
        <f>B89*10000/B62</f>
        <v>0.06645167109700499</v>
      </c>
      <c r="C129">
        <f>C89*10000/C62</f>
        <v>0.046325922069544986</v>
      </c>
      <c r="D129">
        <f>D89*10000/D62</f>
        <v>0.0952199563605111</v>
      </c>
      <c r="E129">
        <f>E89*10000/E62</f>
        <v>0.0825534109503651</v>
      </c>
      <c r="F129">
        <f>F89*10000/F62</f>
        <v>0.1394895677599701</v>
      </c>
      <c r="G129">
        <f>AVERAGE(C129:E129)</f>
        <v>0.07469976312680705</v>
      </c>
      <c r="H129">
        <f>STDEV(C129:E129)</f>
        <v>0.025375509559689695</v>
      </c>
      <c r="I129">
        <f>(B129*B4+C129*C4+D129*D4+E129*E4+F129*F4)/SUM(B4:F4)</f>
        <v>0.08214463466872733</v>
      </c>
    </row>
    <row r="130" spans="1:9" ht="12.75">
      <c r="A130" t="s">
        <v>88</v>
      </c>
      <c r="B130">
        <f>B90*10000/B62</f>
        <v>0.06836122274446221</v>
      </c>
      <c r="C130">
        <f>C90*10000/C62</f>
        <v>-0.0091833731668828</v>
      </c>
      <c r="D130">
        <f>D90*10000/D62</f>
        <v>0.1449185118871474</v>
      </c>
      <c r="E130">
        <f>E90*10000/E62</f>
        <v>-0.09601946746507063</v>
      </c>
      <c r="F130">
        <f>F90*10000/F62</f>
        <v>0.4205790266110215</v>
      </c>
      <c r="G130">
        <f>AVERAGE(C130:E130)</f>
        <v>0.013238557085064656</v>
      </c>
      <c r="H130">
        <f>STDEV(C130:E130)</f>
        <v>0.12202391032396011</v>
      </c>
      <c r="I130">
        <f>(B130*B4+C130*C4+D130*D4+E130*E4+F130*F4)/SUM(B4:F4)</f>
        <v>0.07552872303573062</v>
      </c>
    </row>
    <row r="131" spans="1:9" ht="12.75">
      <c r="A131" t="s">
        <v>89</v>
      </c>
      <c r="B131">
        <f>B91*10000/B62</f>
        <v>0.02513673535297298</v>
      </c>
      <c r="C131">
        <f>C91*10000/C62</f>
        <v>0.06892166811947566</v>
      </c>
      <c r="D131">
        <f>D91*10000/D62</f>
        <v>0.03844465166426372</v>
      </c>
      <c r="E131">
        <f>E91*10000/E62</f>
        <v>0.03206663891765188</v>
      </c>
      <c r="F131">
        <f>F91*10000/F62</f>
        <v>0.04164784091330907</v>
      </c>
      <c r="G131">
        <f>AVERAGE(C131:E131)</f>
        <v>0.046477652900463746</v>
      </c>
      <c r="H131">
        <f>STDEV(C131:E131)</f>
        <v>0.019696957278026842</v>
      </c>
      <c r="I131">
        <f>(B131*B4+C131*C4+D131*D4+E131*E4+F131*F4)/SUM(B4:F4)</f>
        <v>0.04274791864236666</v>
      </c>
    </row>
    <row r="132" spans="1:9" ht="12.75">
      <c r="A132" t="s">
        <v>90</v>
      </c>
      <c r="B132">
        <f>B92*10000/B62</f>
        <v>0.010127396613613745</v>
      </c>
      <c r="C132">
        <f>C92*10000/C62</f>
        <v>-0.03734222408517488</v>
      </c>
      <c r="D132">
        <f>D92*10000/D62</f>
        <v>-0.028364434398984163</v>
      </c>
      <c r="E132">
        <f>E92*10000/E62</f>
        <v>-0.040862850930679345</v>
      </c>
      <c r="F132">
        <f>F92*10000/F62</f>
        <v>0.0006903150984726683</v>
      </c>
      <c r="G132">
        <f>AVERAGE(C132:E132)</f>
        <v>-0.03552316980494613</v>
      </c>
      <c r="H132">
        <f>STDEV(C132:E132)</f>
        <v>0.0064447127791509625</v>
      </c>
      <c r="I132">
        <f>(B132*B4+C132*C4+D132*D4+E132*E4+F132*F4)/SUM(B4:F4)</f>
        <v>-0.02409171405323386</v>
      </c>
    </row>
    <row r="133" spans="1:9" ht="12.75">
      <c r="A133" t="s">
        <v>91</v>
      </c>
      <c r="B133">
        <f>B93*10000/B62</f>
        <v>0.0772091158778258</v>
      </c>
      <c r="C133">
        <f>C93*10000/C62</f>
        <v>0.07857983811400436</v>
      </c>
      <c r="D133">
        <f>D93*10000/D62</f>
        <v>0.08081829665298786</v>
      </c>
      <c r="E133">
        <f>E93*10000/E62</f>
        <v>0.0897060479706646</v>
      </c>
      <c r="F133">
        <f>F93*10000/F62</f>
        <v>0.035331128773417</v>
      </c>
      <c r="G133">
        <f>AVERAGE(C133:E133)</f>
        <v>0.08303472757921894</v>
      </c>
      <c r="H133">
        <f>STDEV(C133:E133)</f>
        <v>0.005884943583559299</v>
      </c>
      <c r="I133">
        <f>(B133*B4+C133*C4+D133*D4+E133*E4+F133*F4)/SUM(B4:F4)</f>
        <v>0.07583141904087372</v>
      </c>
    </row>
    <row r="134" spans="1:9" ht="12.75">
      <c r="A134" t="s">
        <v>92</v>
      </c>
      <c r="B134">
        <f>B94*10000/B62</f>
        <v>-0.012808955014873563</v>
      </c>
      <c r="C134">
        <f>C94*10000/C62</f>
        <v>0.004571838412709509</v>
      </c>
      <c r="D134">
        <f>D94*10000/D62</f>
        <v>0.008057772897217578</v>
      </c>
      <c r="E134">
        <f>E94*10000/E62</f>
        <v>0.020946537950694857</v>
      </c>
      <c r="F134">
        <f>F94*10000/F62</f>
        <v>-0.003119503216027979</v>
      </c>
      <c r="G134">
        <f>AVERAGE(C134:E134)</f>
        <v>0.011192049753540647</v>
      </c>
      <c r="H134">
        <f>STDEV(C134:E134)</f>
        <v>0.008625570404262333</v>
      </c>
      <c r="I134">
        <f>(B134*B4+C134*C4+D134*D4+E134*E4+F134*F4)/SUM(B4:F4)</f>
        <v>0.005811821736207713</v>
      </c>
    </row>
    <row r="135" spans="1:9" ht="12.75">
      <c r="A135" t="s">
        <v>93</v>
      </c>
      <c r="B135">
        <f>B95*10000/B62</f>
        <v>-0.005771926291295533</v>
      </c>
      <c r="C135">
        <f>C95*10000/C62</f>
        <v>-8.029440421490703E-05</v>
      </c>
      <c r="D135">
        <f>D95*10000/D62</f>
        <v>-0.00842843956050117</v>
      </c>
      <c r="E135">
        <f>E95*10000/E62</f>
        <v>0.0033617788270985842</v>
      </c>
      <c r="F135">
        <f>F95*10000/F62</f>
        <v>0.004987329423419466</v>
      </c>
      <c r="G135">
        <f>AVERAGE(C135:E135)</f>
        <v>-0.0017156517125391636</v>
      </c>
      <c r="H135">
        <f>STDEV(C135:E135)</f>
        <v>0.006062846489170001</v>
      </c>
      <c r="I135">
        <f>(B135*B4+C135*C4+D135*D4+E135*E4+F135*F4)/SUM(B4:F4)</f>
        <v>-0.0014089669891700232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2004-03-25T08:03:24Z</cp:lastPrinted>
  <dcterms:created xsi:type="dcterms:W3CDTF">2004-03-25T08:03:24Z</dcterms:created>
  <dcterms:modified xsi:type="dcterms:W3CDTF">2004-03-25T10:39:49Z</dcterms:modified>
  <cp:category/>
  <cp:version/>
  <cp:contentType/>
  <cp:contentStatus/>
</cp:coreProperties>
</file>