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<sst xmlns="http://schemas.openxmlformats.org/spreadsheetml/2006/main" count="202" uniqueCount="97">
  <si>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Mon 29/03/2004       08:46:21</t>
  </si>
  <si>
    <t>LISSNER</t>
  </si>
  <si>
    <t>HCMQAP215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</si>
  <si>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</si>
  <si>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</si>
  <si>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</si>
  <si>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</si>
  <si>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</si>
  <si>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</si>
  <si>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</si>
  <si>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</si>
  <si>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</si>
  <si>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</si>
  <si>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</si>
  <si>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</si>
  <si>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</si>
  <si>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</si>
  <si>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</si>
  <si>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</si>
  <si>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</si>
  <si>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</si>
  <si>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</si>
  <si>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</si>
  <si>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b10!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</si>
  <si>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</si>
  <si>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</si>
  <si>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</si>
  <si>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</si>
  <si>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</si>
  <si>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</si>
  <si>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</si>
  <si>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</si>
  <si>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</si>
  <si>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</si>
  <si>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</si>
  <si>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</si>
  <si>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</si>
  <si>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</si>
  <si>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</si>
  <si>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</si>
  <si>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</si>
  <si>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a13*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</si>
  <si>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</si>
  <si>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</si>
  <si>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</si>
  <si>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</si>
  <si>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</si>
  <si>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</si>
  <si>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</si>
  <si>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</si>
  <si>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</si>
  <si>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</si>
  <si>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</si>
  <si>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</si>
  <si>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</si>
  <si>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</si>
  <si>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CONTACT CEA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</si>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</sst>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7232230"/>
        <c:axId val="65090071"/>
      </c:lineChart>
      <c:catAx>
        <c:axId val="72322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5090071"/>
        <c:crosses val="autoZero"/>
        <c:auto val="1"/>
        <c:lblOffset val="100"/>
        <c:noMultiLvlLbl val="0"/>
      </c:catAx>
      <c:valAx>
        <c:axId val="65090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723223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-0.002252</v>
      </c>
      <c r="C4" s="13">
        <v>-0.00375</v>
      </c>
      <c r="D4" s="13">
        <v>-0.003748</v>
      </c>
      <c r="E4" s="13">
        <v>-0.003749</v>
      </c>
      <c r="F4" s="24">
        <v>-0.002079</v>
      </c>
      <c r="G4" s="34">
        <v>-0.011681</v>
      </c>
    </row>
    <row r="5" spans="1:7" ht="12.75" thickBot="1">
      <c r="A5" s="44" t="s">
        <v>13</v>
      </c>
      <c r="B5" s="45">
        <v>8.839346</v>
      </c>
      <c r="C5" s="46">
        <v>3.579693</v>
      </c>
      <c r="D5" s="46">
        <v>-1.498323</v>
      </c>
      <c r="E5" s="46">
        <v>-4.103853</v>
      </c>
      <c r="F5" s="47">
        <v>-5.888361</v>
      </c>
      <c r="G5" s="48">
        <v>3.807217</v>
      </c>
    </row>
    <row r="6" spans="1:7" ht="12.75" thickTop="1">
      <c r="A6" s="6" t="s">
        <v>14</v>
      </c>
      <c r="B6" s="39">
        <v>-180.548</v>
      </c>
      <c r="C6" s="40">
        <v>69.04972</v>
      </c>
      <c r="D6" s="40">
        <v>-14.99806</v>
      </c>
      <c r="E6" s="40">
        <v>109.0691</v>
      </c>
      <c r="F6" s="41">
        <v>-98.67572</v>
      </c>
      <c r="G6" s="42">
        <v>-0.001786341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-0.6499265</v>
      </c>
      <c r="C8" s="14">
        <v>2.337653</v>
      </c>
      <c r="D8" s="14">
        <v>0.5657272</v>
      </c>
      <c r="E8" s="14">
        <v>-1.571346</v>
      </c>
      <c r="F8" s="25">
        <v>-2.090887</v>
      </c>
      <c r="G8" s="35">
        <v>-0.05228707</v>
      </c>
    </row>
    <row r="9" spans="1:7" ht="12">
      <c r="A9" s="20" t="s">
        <v>17</v>
      </c>
      <c r="B9" s="29">
        <v>-0.1548188</v>
      </c>
      <c r="C9" s="14">
        <v>0.2060596</v>
      </c>
      <c r="D9" s="14">
        <v>0.5033596</v>
      </c>
      <c r="E9" s="14">
        <v>0.6498749</v>
      </c>
      <c r="F9" s="25">
        <v>-0.8762599</v>
      </c>
      <c r="G9" s="35">
        <v>0.1878165</v>
      </c>
    </row>
    <row r="10" spans="1:7" ht="12">
      <c r="A10" s="20" t="s">
        <v>18</v>
      </c>
      <c r="B10" s="29">
        <v>0.4697229</v>
      </c>
      <c r="C10" s="14">
        <v>-0.1608237</v>
      </c>
      <c r="D10" s="14">
        <v>-0.3020443</v>
      </c>
      <c r="E10" s="14">
        <v>0.8710677</v>
      </c>
      <c r="F10" s="25">
        <v>-1.184055</v>
      </c>
      <c r="G10" s="35">
        <v>0.008134343</v>
      </c>
    </row>
    <row r="11" spans="1:7" ht="12">
      <c r="A11" s="21" t="s">
        <v>19</v>
      </c>
      <c r="B11" s="31">
        <v>2.079395</v>
      </c>
      <c r="C11" s="16">
        <v>0.959838</v>
      </c>
      <c r="D11" s="16">
        <v>1.390826</v>
      </c>
      <c r="E11" s="16">
        <v>0.7327698</v>
      </c>
      <c r="F11" s="27">
        <v>12.64135</v>
      </c>
      <c r="G11" s="37">
        <v>2.72951</v>
      </c>
    </row>
    <row r="12" spans="1:7" ht="12">
      <c r="A12" s="20" t="s">
        <v>20</v>
      </c>
      <c r="B12" s="29">
        <v>-0.17108</v>
      </c>
      <c r="C12" s="14">
        <v>0.003636818</v>
      </c>
      <c r="D12" s="14">
        <v>0.03903059</v>
      </c>
      <c r="E12" s="14">
        <v>0.2443233</v>
      </c>
      <c r="F12" s="25">
        <v>0.119598</v>
      </c>
      <c r="G12" s="35">
        <v>0.06029629</v>
      </c>
    </row>
    <row r="13" spans="1:7" ht="12">
      <c r="A13" s="20" t="s">
        <v>21</v>
      </c>
      <c r="B13" s="29">
        <v>0.04881672</v>
      </c>
      <c r="C13" s="14">
        <v>-0.1031615</v>
      </c>
      <c r="D13" s="14">
        <v>-0.1329565</v>
      </c>
      <c r="E13" s="14">
        <v>0.005697628</v>
      </c>
      <c r="F13" s="25">
        <v>-0.04535207</v>
      </c>
      <c r="G13" s="35">
        <v>-0.05445033</v>
      </c>
    </row>
    <row r="14" spans="1:7" ht="12">
      <c r="A14" s="20" t="s">
        <v>22</v>
      </c>
      <c r="B14" s="29">
        <v>0.0766319</v>
      </c>
      <c r="C14" s="14">
        <v>-0.02730995</v>
      </c>
      <c r="D14" s="14">
        <v>-0.07696013</v>
      </c>
      <c r="E14" s="14">
        <v>-0.04726072</v>
      </c>
      <c r="F14" s="25">
        <v>0.0524076</v>
      </c>
      <c r="G14" s="35">
        <v>-0.01839748</v>
      </c>
    </row>
    <row r="15" spans="1:7" ht="12">
      <c r="A15" s="21" t="s">
        <v>23</v>
      </c>
      <c r="B15" s="49">
        <v>-0.4382834</v>
      </c>
      <c r="C15" s="50">
        <v>-0.2788363</v>
      </c>
      <c r="D15" s="50">
        <v>-0.2155269</v>
      </c>
      <c r="E15" s="50">
        <v>-0.2226782</v>
      </c>
      <c r="F15" s="51">
        <v>-0.426152</v>
      </c>
      <c r="G15" s="37">
        <v>-0.292787</v>
      </c>
    </row>
    <row r="16" spans="1:7" ht="12">
      <c r="A16" s="20" t="s">
        <v>24</v>
      </c>
      <c r="B16" s="29">
        <v>-0.03044892</v>
      </c>
      <c r="C16" s="14">
        <v>-0.005805826</v>
      </c>
      <c r="D16" s="14">
        <v>0.0009302236</v>
      </c>
      <c r="E16" s="14">
        <v>0.005546722</v>
      </c>
      <c r="F16" s="25">
        <v>-0.01207552</v>
      </c>
      <c r="G16" s="35">
        <v>-0.005851477</v>
      </c>
    </row>
    <row r="17" spans="1:7" ht="12">
      <c r="A17" s="20" t="s">
        <v>25</v>
      </c>
      <c r="B17" s="29">
        <v>-0.01408596</v>
      </c>
      <c r="C17" s="14">
        <v>-0.02414974</v>
      </c>
      <c r="D17" s="14">
        <v>-0.01836449</v>
      </c>
      <c r="E17" s="14">
        <v>-0.02486008</v>
      </c>
      <c r="F17" s="25">
        <v>-0.04658793</v>
      </c>
      <c r="G17" s="35">
        <v>-0.024468320000000002</v>
      </c>
    </row>
    <row r="18" spans="1:7" ht="12">
      <c r="A18" s="20" t="s">
        <v>26</v>
      </c>
      <c r="B18" s="29">
        <v>0.03399363</v>
      </c>
      <c r="C18" s="14">
        <v>-0.009324191</v>
      </c>
      <c r="D18" s="14">
        <v>0.01026551</v>
      </c>
      <c r="E18" s="14">
        <v>-0.02500128</v>
      </c>
      <c r="F18" s="25">
        <v>0.008651699</v>
      </c>
      <c r="G18" s="35">
        <v>0.0002815907</v>
      </c>
    </row>
    <row r="19" spans="1:7" ht="12">
      <c r="A19" s="21" t="s">
        <v>27</v>
      </c>
      <c r="B19" s="31">
        <v>-0.2039219</v>
      </c>
      <c r="C19" s="16">
        <v>-0.1868035</v>
      </c>
      <c r="D19" s="16">
        <v>-0.1908578</v>
      </c>
      <c r="E19" s="16">
        <v>-0.1778251</v>
      </c>
      <c r="F19" s="27">
        <v>-0.1475128</v>
      </c>
      <c r="G19" s="37">
        <v>-0.1828493</v>
      </c>
    </row>
    <row r="20" spans="1:7" ht="12.75" thickBot="1">
      <c r="A20" s="44" t="s">
        <v>28</v>
      </c>
      <c r="B20" s="45">
        <v>-0.006639623</v>
      </c>
      <c r="C20" s="46">
        <v>0.003137338</v>
      </c>
      <c r="D20" s="46">
        <v>0.0008196891</v>
      </c>
      <c r="E20" s="46">
        <v>-0.006884293</v>
      </c>
      <c r="F20" s="47">
        <v>-0.007033489</v>
      </c>
      <c r="G20" s="48">
        <v>-0.002602778</v>
      </c>
    </row>
    <row r="21" spans="1:7" ht="12.75" thickTop="1">
      <c r="A21" s="6" t="s">
        <v>29</v>
      </c>
      <c r="B21" s="39">
        <v>-124.7083</v>
      </c>
      <c r="C21" s="40">
        <v>80.62583</v>
      </c>
      <c r="D21" s="40">
        <v>-57.56254</v>
      </c>
      <c r="E21" s="40">
        <v>98.50024</v>
      </c>
      <c r="F21" s="41">
        <v>-84.15467</v>
      </c>
      <c r="G21" s="43">
        <v>0.007937284</v>
      </c>
    </row>
    <row r="22" spans="1:7" ht="12">
      <c r="A22" s="20" t="s">
        <v>30</v>
      </c>
      <c r="B22" s="29">
        <v>176.8053</v>
      </c>
      <c r="C22" s="14">
        <v>71.59509</v>
      </c>
      <c r="D22" s="14">
        <v>-29.96656</v>
      </c>
      <c r="E22" s="14">
        <v>-82.07891</v>
      </c>
      <c r="F22" s="25">
        <v>-117.7727</v>
      </c>
      <c r="G22" s="36">
        <v>0</v>
      </c>
    </row>
    <row r="23" spans="1:7" ht="12">
      <c r="A23" s="20" t="s">
        <v>31</v>
      </c>
      <c r="B23" s="29">
        <v>-0.9050843</v>
      </c>
      <c r="C23" s="14">
        <v>0.2889802</v>
      </c>
      <c r="D23" s="14">
        <v>-2.079957</v>
      </c>
      <c r="E23" s="14">
        <v>-0.8515158</v>
      </c>
      <c r="F23" s="25">
        <v>5.533442</v>
      </c>
      <c r="G23" s="35">
        <v>-0.02831346</v>
      </c>
    </row>
    <row r="24" spans="1:7" ht="12">
      <c r="A24" s="20" t="s">
        <v>32</v>
      </c>
      <c r="B24" s="29">
        <v>-2.104486</v>
      </c>
      <c r="C24" s="14">
        <v>0.4116398</v>
      </c>
      <c r="D24" s="14">
        <v>0.6069345</v>
      </c>
      <c r="E24" s="14">
        <v>-1.437453</v>
      </c>
      <c r="F24" s="25">
        <v>-0.1245647</v>
      </c>
      <c r="G24" s="35">
        <v>-0.4216383</v>
      </c>
    </row>
    <row r="25" spans="1:7" ht="12">
      <c r="A25" s="20" t="s">
        <v>33</v>
      </c>
      <c r="B25" s="29">
        <v>-0.5136534</v>
      </c>
      <c r="C25" s="14">
        <v>0.5115291</v>
      </c>
      <c r="D25" s="14">
        <v>-0.8008712</v>
      </c>
      <c r="E25" s="14">
        <v>0.0460553</v>
      </c>
      <c r="F25" s="25">
        <v>-2.03968</v>
      </c>
      <c r="G25" s="35">
        <v>-0.4049118</v>
      </c>
    </row>
    <row r="26" spans="1:7" ht="12">
      <c r="A26" s="21" t="s">
        <v>34</v>
      </c>
      <c r="B26" s="31">
        <v>0.3087221</v>
      </c>
      <c r="C26" s="16">
        <v>0.3828679</v>
      </c>
      <c r="D26" s="16">
        <v>0.08445321</v>
      </c>
      <c r="E26" s="16">
        <v>0.4183721</v>
      </c>
      <c r="F26" s="27">
        <v>1.895921</v>
      </c>
      <c r="G26" s="37">
        <v>0.5106994</v>
      </c>
    </row>
    <row r="27" spans="1:7" ht="12">
      <c r="A27" s="20" t="s">
        <v>35</v>
      </c>
      <c r="B27" s="29">
        <v>-0.0202138</v>
      </c>
      <c r="C27" s="14">
        <v>0.09730797</v>
      </c>
      <c r="D27" s="14">
        <v>-0.2480222</v>
      </c>
      <c r="E27" s="14">
        <v>-0.3848262</v>
      </c>
      <c r="F27" s="25">
        <v>0.3106698</v>
      </c>
      <c r="G27" s="35">
        <v>-0.09034293</v>
      </c>
    </row>
    <row r="28" spans="1:7" ht="12">
      <c r="A28" s="20" t="s">
        <v>36</v>
      </c>
      <c r="B28" s="29">
        <v>-0.2824263</v>
      </c>
      <c r="C28" s="14">
        <v>-0.007038089</v>
      </c>
      <c r="D28" s="14">
        <v>0.09799916</v>
      </c>
      <c r="E28" s="14">
        <v>0.02733106</v>
      </c>
      <c r="F28" s="25">
        <v>0.0400619</v>
      </c>
      <c r="G28" s="35">
        <v>-0.00700982</v>
      </c>
    </row>
    <row r="29" spans="1:7" ht="12">
      <c r="A29" s="20" t="s">
        <v>37</v>
      </c>
      <c r="B29" s="29">
        <v>0.1159951</v>
      </c>
      <c r="C29" s="14">
        <v>0.02964091</v>
      </c>
      <c r="D29" s="14">
        <v>-0.06928412</v>
      </c>
      <c r="E29" s="14">
        <v>-0.0661444</v>
      </c>
      <c r="F29" s="25">
        <v>0.01449338</v>
      </c>
      <c r="G29" s="35">
        <v>-0.006754463</v>
      </c>
    </row>
    <row r="30" spans="1:7" ht="12">
      <c r="A30" s="21" t="s">
        <v>38</v>
      </c>
      <c r="B30" s="31">
        <v>-0.03742329</v>
      </c>
      <c r="C30" s="16">
        <v>0.05656185</v>
      </c>
      <c r="D30" s="16">
        <v>0.09274567</v>
      </c>
      <c r="E30" s="16">
        <v>0.04144479</v>
      </c>
      <c r="F30" s="27">
        <v>0.3000361</v>
      </c>
      <c r="G30" s="37">
        <v>0.08055052</v>
      </c>
    </row>
    <row r="31" spans="1:7" ht="12">
      <c r="A31" s="20" t="s">
        <v>39</v>
      </c>
      <c r="B31" s="29">
        <v>0.01578927</v>
      </c>
      <c r="C31" s="14">
        <v>0.00045422</v>
      </c>
      <c r="D31" s="14">
        <v>-0.02457557</v>
      </c>
      <c r="E31" s="14">
        <v>-0.02401682</v>
      </c>
      <c r="F31" s="25">
        <v>0.05122478</v>
      </c>
      <c r="G31" s="35">
        <v>-0.002466421</v>
      </c>
    </row>
    <row r="32" spans="1:7" ht="12">
      <c r="A32" s="20" t="s">
        <v>40</v>
      </c>
      <c r="B32" s="29">
        <v>-0.02647415</v>
      </c>
      <c r="C32" s="14">
        <v>-0.005311138</v>
      </c>
      <c r="D32" s="14">
        <v>0.01006991</v>
      </c>
      <c r="E32" s="14">
        <v>-0.004172097</v>
      </c>
      <c r="F32" s="25">
        <v>0.001731764</v>
      </c>
      <c r="G32" s="35">
        <v>-0.003453474</v>
      </c>
    </row>
    <row r="33" spans="1:7" ht="12">
      <c r="A33" s="20" t="s">
        <v>41</v>
      </c>
      <c r="B33" s="29">
        <v>0.1317358</v>
      </c>
      <c r="C33" s="14">
        <v>0.05013588</v>
      </c>
      <c r="D33" s="14">
        <v>0.08847084</v>
      </c>
      <c r="E33" s="14">
        <v>0.04154169</v>
      </c>
      <c r="F33" s="25">
        <v>0.0588359</v>
      </c>
      <c r="G33" s="52">
        <v>0.07024758</v>
      </c>
    </row>
    <row r="34" spans="1:7" ht="12">
      <c r="A34" s="21" t="s">
        <v>42</v>
      </c>
      <c r="B34" s="31">
        <v>-0.02558141</v>
      </c>
      <c r="C34" s="16">
        <v>-0.003766956</v>
      </c>
      <c r="D34" s="16">
        <v>0.0154022</v>
      </c>
      <c r="E34" s="16">
        <v>0.02073314</v>
      </c>
      <c r="F34" s="27">
        <v>-2.546217E-06</v>
      </c>
      <c r="G34" s="37">
        <v>0.004105408</v>
      </c>
    </row>
    <row r="35" spans="1:7" ht="12.75" thickBot="1">
      <c r="A35" s="22" t="s">
        <v>43</v>
      </c>
      <c r="B35" s="32">
        <v>0.001088838</v>
      </c>
      <c r="C35" s="17">
        <v>-0.003981409</v>
      </c>
      <c r="D35" s="17">
        <v>-0.005304139</v>
      </c>
      <c r="E35" s="17">
        <v>-0.001780113</v>
      </c>
      <c r="F35" s="28">
        <v>0.008991067</v>
      </c>
      <c r="G35" s="38">
        <v>-0.001305778</v>
      </c>
    </row>
    <row r="36" spans="1:7" ht="12">
      <c r="A36" s="4" t="s">
        <v>44</v>
      </c>
      <c r="B36" s="3">
        <v>19.73877</v>
      </c>
      <c r="C36" s="3">
        <v>19.73877</v>
      </c>
      <c r="D36" s="3">
        <v>19.75098</v>
      </c>
      <c r="E36" s="3">
        <v>19.75098</v>
      </c>
      <c r="F36" s="3">
        <v>19.76318</v>
      </c>
      <c r="G36" s="3"/>
    </row>
    <row r="37" spans="1:6" ht="12">
      <c r="A37" s="4" t="s">
        <v>45</v>
      </c>
      <c r="B37" s="2">
        <v>0.07120768</v>
      </c>
      <c r="C37" s="2">
        <v>0.004069011</v>
      </c>
      <c r="D37" s="2">
        <v>-0.03916423</v>
      </c>
      <c r="E37" s="2">
        <v>-0.06612142</v>
      </c>
      <c r="F37" s="2">
        <v>-0.08799235</v>
      </c>
    </row>
    <row r="38" spans="1:7" ht="12">
      <c r="A38" s="4" t="s">
        <v>52</v>
      </c>
      <c r="B38" s="2">
        <v>0.0003105829</v>
      </c>
      <c r="C38" s="2">
        <v>-0.0001183598</v>
      </c>
      <c r="D38" s="2">
        <v>2.520323E-05</v>
      </c>
      <c r="E38" s="2">
        <v>-0.0001840306</v>
      </c>
      <c r="F38" s="2">
        <v>0.0001660408</v>
      </c>
      <c r="G38" s="2">
        <v>7.134775E-05</v>
      </c>
    </row>
    <row r="39" spans="1:7" ht="12.75" thickBot="1">
      <c r="A39" s="4" t="s">
        <v>53</v>
      </c>
      <c r="B39" s="2">
        <v>0.0002065129</v>
      </c>
      <c r="C39" s="2">
        <v>-0.0001362165</v>
      </c>
      <c r="D39" s="2">
        <v>9.793185E-05</v>
      </c>
      <c r="E39" s="2">
        <v>-0.0001689609</v>
      </c>
      <c r="F39" s="2">
        <v>0.0001450185</v>
      </c>
      <c r="G39" s="2">
        <v>0.0007836782</v>
      </c>
    </row>
    <row r="40" spans="2:5" ht="12.75" thickBot="1">
      <c r="B40" s="7" t="s">
        <v>46</v>
      </c>
      <c r="C40" s="8">
        <v>-0.003749</v>
      </c>
      <c r="D40" s="18" t="s">
        <v>47</v>
      </c>
      <c r="E40" s="9">
        <v>3.115961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12.516</v>
      </c>
      <c r="C43" s="1">
        <v>12.516</v>
      </c>
      <c r="D43" s="1">
        <v>12.516</v>
      </c>
      <c r="E43" s="1">
        <v>12.516</v>
      </c>
      <c r="F43" s="1">
        <v>12.516</v>
      </c>
      <c r="G43" s="1">
        <v>12.516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35"/>
  <sheetViews>
    <sheetView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0.002252</v>
      </c>
      <c r="C4">
        <v>0.00375</v>
      </c>
      <c r="D4">
        <v>0.003748</v>
      </c>
      <c r="E4">
        <v>0.003749</v>
      </c>
      <c r="F4">
        <v>0.002079</v>
      </c>
      <c r="G4">
        <v>0.011681</v>
      </c>
    </row>
    <row r="5" spans="1:7" ht="12.75">
      <c r="A5" t="s">
        <v>13</v>
      </c>
      <c r="B5">
        <v>8.839346</v>
      </c>
      <c r="C5">
        <v>3.579693</v>
      </c>
      <c r="D5">
        <v>-1.498323</v>
      </c>
      <c r="E5">
        <v>-4.103853</v>
      </c>
      <c r="F5">
        <v>-5.888361</v>
      </c>
      <c r="G5">
        <v>3.807217</v>
      </c>
    </row>
    <row r="6" spans="1:7" ht="12.75">
      <c r="A6" t="s">
        <v>14</v>
      </c>
      <c r="B6" s="53">
        <v>-180.548</v>
      </c>
      <c r="C6" s="53">
        <v>69.04972</v>
      </c>
      <c r="D6" s="53">
        <v>-14.99806</v>
      </c>
      <c r="E6" s="53">
        <v>109.0691</v>
      </c>
      <c r="F6" s="53">
        <v>-98.67572</v>
      </c>
      <c r="G6" s="53">
        <v>-0.001786341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-0.6499265</v>
      </c>
      <c r="C8" s="53">
        <v>2.337653</v>
      </c>
      <c r="D8" s="53">
        <v>0.5657272</v>
      </c>
      <c r="E8" s="53">
        <v>-1.571346</v>
      </c>
      <c r="F8" s="53">
        <v>-2.090887</v>
      </c>
      <c r="G8" s="53">
        <v>-0.05228707</v>
      </c>
    </row>
    <row r="9" spans="1:7" ht="12.75">
      <c r="A9" t="s">
        <v>17</v>
      </c>
      <c r="B9" s="53">
        <v>-0.1548188</v>
      </c>
      <c r="C9" s="53">
        <v>0.2060596</v>
      </c>
      <c r="D9" s="53">
        <v>0.5033596</v>
      </c>
      <c r="E9" s="53">
        <v>0.6498749</v>
      </c>
      <c r="F9" s="53">
        <v>-0.8762599</v>
      </c>
      <c r="G9" s="53">
        <v>0.1878165</v>
      </c>
    </row>
    <row r="10" spans="1:7" ht="12.75">
      <c r="A10" t="s">
        <v>18</v>
      </c>
      <c r="B10" s="53">
        <v>0.4697229</v>
      </c>
      <c r="C10" s="53">
        <v>-0.1608237</v>
      </c>
      <c r="D10" s="53">
        <v>-0.3020443</v>
      </c>
      <c r="E10" s="53">
        <v>0.8710677</v>
      </c>
      <c r="F10" s="53">
        <v>-1.184055</v>
      </c>
      <c r="G10" s="53">
        <v>0.008134343</v>
      </c>
    </row>
    <row r="11" spans="1:7" ht="12.75">
      <c r="A11" t="s">
        <v>19</v>
      </c>
      <c r="B11" s="53">
        <v>2.079395</v>
      </c>
      <c r="C11" s="53">
        <v>0.959838</v>
      </c>
      <c r="D11" s="53">
        <v>1.390826</v>
      </c>
      <c r="E11" s="53">
        <v>0.7327698</v>
      </c>
      <c r="F11" s="53">
        <v>12.64135</v>
      </c>
      <c r="G11" s="53">
        <v>2.72951</v>
      </c>
    </row>
    <row r="12" spans="1:7" ht="12.75">
      <c r="A12" t="s">
        <v>20</v>
      </c>
      <c r="B12" s="53">
        <v>-0.17108</v>
      </c>
      <c r="C12" s="53">
        <v>0.003636818</v>
      </c>
      <c r="D12" s="53">
        <v>0.03903059</v>
      </c>
      <c r="E12" s="53">
        <v>0.2443233</v>
      </c>
      <c r="F12" s="53">
        <v>0.119598</v>
      </c>
      <c r="G12" s="53">
        <v>0.06029629</v>
      </c>
    </row>
    <row r="13" spans="1:7" ht="12.75">
      <c r="A13" t="s">
        <v>21</v>
      </c>
      <c r="B13" s="53">
        <v>0.04881672</v>
      </c>
      <c r="C13" s="53">
        <v>-0.1031615</v>
      </c>
      <c r="D13" s="53">
        <v>-0.1329565</v>
      </c>
      <c r="E13" s="53">
        <v>0.005697628</v>
      </c>
      <c r="F13" s="53">
        <v>-0.04535207</v>
      </c>
      <c r="G13" s="53">
        <v>-0.05445033</v>
      </c>
    </row>
    <row r="14" spans="1:7" ht="12.75">
      <c r="A14" t="s">
        <v>22</v>
      </c>
      <c r="B14" s="53">
        <v>0.0766319</v>
      </c>
      <c r="C14" s="53">
        <v>-0.02730995</v>
      </c>
      <c r="D14" s="53">
        <v>-0.07696013</v>
      </c>
      <c r="E14" s="53">
        <v>-0.04726072</v>
      </c>
      <c r="F14" s="53">
        <v>0.0524076</v>
      </c>
      <c r="G14" s="53">
        <v>-0.01839748</v>
      </c>
    </row>
    <row r="15" spans="1:7" ht="12.75">
      <c r="A15" t="s">
        <v>23</v>
      </c>
      <c r="B15" s="53">
        <v>-0.4382834</v>
      </c>
      <c r="C15" s="53">
        <v>-0.2788363</v>
      </c>
      <c r="D15" s="53">
        <v>-0.2155269</v>
      </c>
      <c r="E15" s="53">
        <v>-0.2226782</v>
      </c>
      <c r="F15" s="53">
        <v>-0.426152</v>
      </c>
      <c r="G15" s="53">
        <v>-0.292787</v>
      </c>
    </row>
    <row r="16" spans="1:7" ht="12.75">
      <c r="A16" t="s">
        <v>24</v>
      </c>
      <c r="B16" s="53">
        <v>-0.03044892</v>
      </c>
      <c r="C16" s="53">
        <v>-0.005805826</v>
      </c>
      <c r="D16" s="53">
        <v>0.0009302236</v>
      </c>
      <c r="E16" s="53">
        <v>0.005546722</v>
      </c>
      <c r="F16" s="53">
        <v>-0.01207552</v>
      </c>
      <c r="G16" s="53">
        <v>-0.005851477</v>
      </c>
    </row>
    <row r="17" spans="1:7" ht="12.75">
      <c r="A17" t="s">
        <v>25</v>
      </c>
      <c r="B17" s="53">
        <v>-0.01408596</v>
      </c>
      <c r="C17" s="53">
        <v>-0.02414974</v>
      </c>
      <c r="D17" s="53">
        <v>-0.01836449</v>
      </c>
      <c r="E17" s="53">
        <v>-0.02486008</v>
      </c>
      <c r="F17" s="53">
        <v>-0.04658793</v>
      </c>
      <c r="G17" s="53">
        <v>-0.024468320000000002</v>
      </c>
    </row>
    <row r="18" spans="1:7" ht="12.75">
      <c r="A18" t="s">
        <v>26</v>
      </c>
      <c r="B18" s="53">
        <v>0.03399363</v>
      </c>
      <c r="C18" s="53">
        <v>-0.009324191</v>
      </c>
      <c r="D18" s="53">
        <v>0.01026551</v>
      </c>
      <c r="E18" s="53">
        <v>-0.02500128</v>
      </c>
      <c r="F18" s="53">
        <v>0.008651699</v>
      </c>
      <c r="G18" s="53">
        <v>0.0002815907</v>
      </c>
    </row>
    <row r="19" spans="1:7" ht="12.75">
      <c r="A19" t="s">
        <v>27</v>
      </c>
      <c r="B19" s="53">
        <v>-0.2039219</v>
      </c>
      <c r="C19" s="53">
        <v>-0.1868035</v>
      </c>
      <c r="D19" s="53">
        <v>-0.1908578</v>
      </c>
      <c r="E19" s="53">
        <v>-0.1778251</v>
      </c>
      <c r="F19" s="53">
        <v>-0.1475128</v>
      </c>
      <c r="G19" s="53">
        <v>-0.1828493</v>
      </c>
    </row>
    <row r="20" spans="1:7" ht="12.75">
      <c r="A20" t="s">
        <v>28</v>
      </c>
      <c r="B20" s="53">
        <v>-0.006639623</v>
      </c>
      <c r="C20" s="53">
        <v>0.003137338</v>
      </c>
      <c r="D20" s="53">
        <v>0.0008196891</v>
      </c>
      <c r="E20" s="53">
        <v>-0.006884293</v>
      </c>
      <c r="F20" s="53">
        <v>-0.007033489</v>
      </c>
      <c r="G20" s="53">
        <v>-0.002602778</v>
      </c>
    </row>
    <row r="21" spans="1:7" ht="12.75">
      <c r="A21" t="s">
        <v>29</v>
      </c>
      <c r="B21" s="53">
        <v>-124.7083</v>
      </c>
      <c r="C21" s="53">
        <v>80.62583</v>
      </c>
      <c r="D21" s="53">
        <v>-57.56254</v>
      </c>
      <c r="E21" s="53">
        <v>98.50024</v>
      </c>
      <c r="F21" s="53">
        <v>-84.15467</v>
      </c>
      <c r="G21" s="53">
        <v>0.007937284</v>
      </c>
    </row>
    <row r="22" spans="1:7" ht="12.75">
      <c r="A22" t="s">
        <v>30</v>
      </c>
      <c r="B22" s="53">
        <v>176.8053</v>
      </c>
      <c r="C22" s="53">
        <v>71.59509</v>
      </c>
      <c r="D22" s="53">
        <v>-29.96656</v>
      </c>
      <c r="E22" s="53">
        <v>-82.07891</v>
      </c>
      <c r="F22" s="53">
        <v>-117.7727</v>
      </c>
      <c r="G22" s="53">
        <v>0</v>
      </c>
    </row>
    <row r="23" spans="1:7" ht="12.75">
      <c r="A23" t="s">
        <v>31</v>
      </c>
      <c r="B23" s="53">
        <v>-0.9050843</v>
      </c>
      <c r="C23" s="53">
        <v>0.2889802</v>
      </c>
      <c r="D23" s="53">
        <v>-2.079957</v>
      </c>
      <c r="E23" s="53">
        <v>-0.8515158</v>
      </c>
      <c r="F23" s="53">
        <v>5.533442</v>
      </c>
      <c r="G23" s="53">
        <v>-0.02831346</v>
      </c>
    </row>
    <row r="24" spans="1:7" ht="12.75">
      <c r="A24" t="s">
        <v>32</v>
      </c>
      <c r="B24" s="53">
        <v>-2.104486</v>
      </c>
      <c r="C24" s="53">
        <v>0.4116398</v>
      </c>
      <c r="D24" s="53">
        <v>0.6069345</v>
      </c>
      <c r="E24" s="53">
        <v>-1.437453</v>
      </c>
      <c r="F24" s="53">
        <v>-0.1245647</v>
      </c>
      <c r="G24" s="53">
        <v>-0.4216383</v>
      </c>
    </row>
    <row r="25" spans="1:7" ht="12.75">
      <c r="A25" t="s">
        <v>33</v>
      </c>
      <c r="B25" s="53">
        <v>-0.5136534</v>
      </c>
      <c r="C25" s="53">
        <v>0.5115291</v>
      </c>
      <c r="D25" s="53">
        <v>-0.8008712</v>
      </c>
      <c r="E25" s="53">
        <v>0.0460553</v>
      </c>
      <c r="F25" s="53">
        <v>-2.03968</v>
      </c>
      <c r="G25" s="53">
        <v>-0.4049118</v>
      </c>
    </row>
    <row r="26" spans="1:7" ht="12.75">
      <c r="A26" t="s">
        <v>34</v>
      </c>
      <c r="B26" s="53">
        <v>0.3087221</v>
      </c>
      <c r="C26" s="53">
        <v>0.3828679</v>
      </c>
      <c r="D26" s="53">
        <v>0.08445321</v>
      </c>
      <c r="E26" s="53">
        <v>0.4183721</v>
      </c>
      <c r="F26" s="53">
        <v>1.895921</v>
      </c>
      <c r="G26" s="53">
        <v>0.5106994</v>
      </c>
    </row>
    <row r="27" spans="1:7" ht="12.75">
      <c r="A27" t="s">
        <v>35</v>
      </c>
      <c r="B27" s="53">
        <v>-0.0202138</v>
      </c>
      <c r="C27" s="53">
        <v>0.09730797</v>
      </c>
      <c r="D27" s="53">
        <v>-0.2480222</v>
      </c>
      <c r="E27" s="53">
        <v>-0.3848262</v>
      </c>
      <c r="F27" s="53">
        <v>0.3106698</v>
      </c>
      <c r="G27" s="53">
        <v>-0.09034293</v>
      </c>
    </row>
    <row r="28" spans="1:7" ht="12.75">
      <c r="A28" t="s">
        <v>36</v>
      </c>
      <c r="B28" s="53">
        <v>-0.2824263</v>
      </c>
      <c r="C28" s="53">
        <v>-0.007038089</v>
      </c>
      <c r="D28" s="53">
        <v>0.09799916</v>
      </c>
      <c r="E28" s="53">
        <v>0.02733106</v>
      </c>
      <c r="F28" s="53">
        <v>0.0400619</v>
      </c>
      <c r="G28" s="53">
        <v>-0.00700982</v>
      </c>
    </row>
    <row r="29" spans="1:7" ht="12.75">
      <c r="A29" t="s">
        <v>37</v>
      </c>
      <c r="B29" s="53">
        <v>0.1159951</v>
      </c>
      <c r="C29" s="53">
        <v>0.02964091</v>
      </c>
      <c r="D29" s="53">
        <v>-0.06928412</v>
      </c>
      <c r="E29" s="53">
        <v>-0.0661444</v>
      </c>
      <c r="F29" s="53">
        <v>0.01449338</v>
      </c>
      <c r="G29" s="53">
        <v>-0.006754463</v>
      </c>
    </row>
    <row r="30" spans="1:7" ht="12.75">
      <c r="A30" t="s">
        <v>38</v>
      </c>
      <c r="B30" s="53">
        <v>-0.03742329</v>
      </c>
      <c r="C30" s="53">
        <v>0.05656185</v>
      </c>
      <c r="D30" s="53">
        <v>0.09274567</v>
      </c>
      <c r="E30" s="53">
        <v>0.04144479</v>
      </c>
      <c r="F30" s="53">
        <v>0.3000361</v>
      </c>
      <c r="G30" s="53">
        <v>0.08055052</v>
      </c>
    </row>
    <row r="31" spans="1:7" ht="12.75">
      <c r="A31" t="s">
        <v>39</v>
      </c>
      <c r="B31" s="53">
        <v>0.01578927</v>
      </c>
      <c r="C31" s="53">
        <v>0.00045422</v>
      </c>
      <c r="D31" s="53">
        <v>-0.02457557</v>
      </c>
      <c r="E31" s="53">
        <v>-0.02401682</v>
      </c>
      <c r="F31" s="53">
        <v>0.05122478</v>
      </c>
      <c r="G31" s="53">
        <v>-0.002466421</v>
      </c>
    </row>
    <row r="32" spans="1:7" ht="12.75">
      <c r="A32" t="s">
        <v>40</v>
      </c>
      <c r="B32" s="53">
        <v>-0.02647415</v>
      </c>
      <c r="C32" s="53">
        <v>-0.005311138</v>
      </c>
      <c r="D32" s="53">
        <v>0.01006991</v>
      </c>
      <c r="E32" s="53">
        <v>-0.004172097</v>
      </c>
      <c r="F32" s="53">
        <v>0.001731764</v>
      </c>
      <c r="G32" s="53">
        <v>-0.003453474</v>
      </c>
    </row>
    <row r="33" spans="1:7" ht="12.75">
      <c r="A33" t="s">
        <v>41</v>
      </c>
      <c r="B33" s="53">
        <v>0.1317358</v>
      </c>
      <c r="C33" s="53">
        <v>0.05013588</v>
      </c>
      <c r="D33" s="53">
        <v>0.08847084</v>
      </c>
      <c r="E33" s="53">
        <v>0.04154169</v>
      </c>
      <c r="F33" s="53">
        <v>0.0588359</v>
      </c>
      <c r="G33" s="53">
        <v>0.07024758</v>
      </c>
    </row>
    <row r="34" spans="1:7" ht="12.75">
      <c r="A34" t="s">
        <v>42</v>
      </c>
      <c r="B34" s="53">
        <v>-0.02558141</v>
      </c>
      <c r="C34" s="53">
        <v>-0.003766956</v>
      </c>
      <c r="D34" s="53">
        <v>0.0154022</v>
      </c>
      <c r="E34" s="53">
        <v>0.02073314</v>
      </c>
      <c r="F34" s="53">
        <v>-2.546217E-06</v>
      </c>
      <c r="G34" s="53">
        <v>0.004105408</v>
      </c>
    </row>
    <row r="35" spans="1:7" ht="12.75">
      <c r="A35" t="s">
        <v>43</v>
      </c>
      <c r="B35" s="53">
        <v>0.001088838</v>
      </c>
      <c r="C35" s="53">
        <v>-0.003981409</v>
      </c>
      <c r="D35" s="53">
        <v>-0.005304139</v>
      </c>
      <c r="E35" s="53">
        <v>-0.001780113</v>
      </c>
      <c r="F35" s="53">
        <v>0.008991067</v>
      </c>
      <c r="G35" s="53">
        <v>-0.001305778</v>
      </c>
    </row>
    <row r="36" spans="1:6" ht="12.75">
      <c r="A36" t="s">
        <v>44</v>
      </c>
      <c r="B36" s="53">
        <v>19.73877</v>
      </c>
      <c r="C36" s="53">
        <v>19.73877</v>
      </c>
      <c r="D36" s="53">
        <v>19.75098</v>
      </c>
      <c r="E36" s="53">
        <v>19.75098</v>
      </c>
      <c r="F36" s="53">
        <v>19.76318</v>
      </c>
    </row>
    <row r="37" spans="1:6" ht="12.75">
      <c r="A37" t="s">
        <v>45</v>
      </c>
      <c r="B37" s="53">
        <v>0.07120768</v>
      </c>
      <c r="C37" s="53">
        <v>0.004069011</v>
      </c>
      <c r="D37" s="53">
        <v>-0.03916423</v>
      </c>
      <c r="E37" s="53">
        <v>-0.06612142</v>
      </c>
      <c r="F37" s="53">
        <v>-0.08799235</v>
      </c>
    </row>
    <row r="38" spans="1:7" ht="12.75">
      <c r="A38" t="s">
        <v>54</v>
      </c>
      <c r="B38" s="53">
        <v>0.0003105829</v>
      </c>
      <c r="C38" s="53">
        <v>-0.0001183598</v>
      </c>
      <c r="D38" s="53">
        <v>2.520323E-05</v>
      </c>
      <c r="E38" s="53">
        <v>-0.0001840306</v>
      </c>
      <c r="F38" s="53">
        <v>0.0001660408</v>
      </c>
      <c r="G38" s="53">
        <v>7.134775E-05</v>
      </c>
    </row>
    <row r="39" spans="1:7" ht="12.75">
      <c r="A39" t="s">
        <v>55</v>
      </c>
      <c r="B39" s="53">
        <v>0.0002065129</v>
      </c>
      <c r="C39" s="53">
        <v>-0.0001362165</v>
      </c>
      <c r="D39" s="53">
        <v>9.793185E-05</v>
      </c>
      <c r="E39" s="53">
        <v>-0.0001689609</v>
      </c>
      <c r="F39" s="53">
        <v>0.0001450185</v>
      </c>
      <c r="G39" s="53">
        <v>0.0007836782</v>
      </c>
    </row>
    <row r="40" spans="2:5" ht="12.75">
      <c r="B40" t="s">
        <v>46</v>
      </c>
      <c r="C40">
        <v>-0.003749</v>
      </c>
      <c r="D40" t="s">
        <v>47</v>
      </c>
      <c r="E40">
        <v>3.115961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12.516</v>
      </c>
      <c r="C44">
        <v>12.516</v>
      </c>
      <c r="D44">
        <v>12.516</v>
      </c>
      <c r="E44">
        <v>12.516</v>
      </c>
      <c r="F44">
        <v>12.516</v>
      </c>
      <c r="J44">
        <v>12.516</v>
      </c>
    </row>
    <row r="50" spans="1:7" ht="12.75">
      <c r="A50" t="s">
        <v>57</v>
      </c>
      <c r="B50">
        <f>-0.017/(B7*B7+B22*B22)*(B21*B22+B6*B7)</f>
        <v>0.0003105828564716451</v>
      </c>
      <c r="C50">
        <f>-0.017/(C7*C7+C22*C22)*(C21*C22+C6*C7)</f>
        <v>-0.00011835976735206374</v>
      </c>
      <c r="D50">
        <f>-0.017/(D7*D7+D22*D22)*(D21*D22+D6*D7)</f>
        <v>2.5203233953817666E-05</v>
      </c>
      <c r="E50">
        <f>-0.017/(E7*E7+E22*E22)*(E21*E22+E6*E7)</f>
        <v>-0.00018403065725452846</v>
      </c>
      <c r="F50">
        <f>-0.017/(F7*F7+F22*F22)*(F21*F22+F6*F7)</f>
        <v>0.00016604080260219933</v>
      </c>
      <c r="G50">
        <f>(B50*B$4+C50*C$4+D50*D$4+E50*E$4+F50*F$4)/SUM(B$4:F$4)</f>
        <v>3.4106307777376815E-07</v>
      </c>
    </row>
    <row r="51" spans="1:7" ht="12.75">
      <c r="A51" t="s">
        <v>58</v>
      </c>
      <c r="B51">
        <f>-0.017/(B7*B7+B22*B22)*(B21*B7-B6*B22)</f>
        <v>0.00020651284048866738</v>
      </c>
      <c r="C51">
        <f>-0.017/(C7*C7+C22*C22)*(C21*C7-C6*C22)</f>
        <v>-0.00013621651318040498</v>
      </c>
      <c r="D51">
        <f>-0.017/(D7*D7+D22*D22)*(D21*D7-D6*D22)</f>
        <v>9.79318434222471E-05</v>
      </c>
      <c r="E51">
        <f>-0.017/(E7*E7+E22*E22)*(E21*E7-E6*E22)</f>
        <v>-0.00016896091157540355</v>
      </c>
      <c r="F51">
        <f>-0.017/(F7*F7+F22*F22)*(F21*F7-F6*F22)</f>
        <v>0.0001450184463632628</v>
      </c>
      <c r="G51">
        <f>(B51*B$4+C51*C$4+D51*D$4+E51*E$4+F51*F$4)/SUM(B$4:F$4)</f>
        <v>-6.828582620633044E-07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9999.998241823625</v>
      </c>
      <c r="C62">
        <f>C7+(2/0.017)*(C8*C50-C23*C51)</f>
        <v>9999.972079977646</v>
      </c>
      <c r="D62">
        <f>D7+(2/0.017)*(D8*D50-D23*D51)</f>
        <v>10000.025641432732</v>
      </c>
      <c r="E62">
        <f>E7+(2/0.017)*(E8*E50-E23*E51)</f>
        <v>10000.017094464867</v>
      </c>
      <c r="F62">
        <f>F7+(2/0.017)*(F8*F50-F23*F51)</f>
        <v>9999.86475015088</v>
      </c>
    </row>
    <row r="63" spans="1:6" ht="12.75">
      <c r="A63" t="s">
        <v>66</v>
      </c>
      <c r="B63">
        <f>B8+(3/0.017)*(B9*B50-B24*B51)</f>
        <v>-0.5817172088548609</v>
      </c>
      <c r="C63">
        <f>C8+(3/0.017)*(C9*C50-C24*C51)</f>
        <v>2.3432441126927563</v>
      </c>
      <c r="D63">
        <f>D8+(3/0.017)*(D9*D50-D24*D51)</f>
        <v>0.5574768603541423</v>
      </c>
      <c r="E63">
        <f>E8+(3/0.017)*(E9*E50-E24*E51)</f>
        <v>-1.635311342507121</v>
      </c>
      <c r="F63">
        <f>F8+(3/0.017)*(F9*F50-F24*F51)</f>
        <v>-2.113374773732662</v>
      </c>
    </row>
    <row r="64" spans="1:6" ht="12.75">
      <c r="A64" t="s">
        <v>67</v>
      </c>
      <c r="B64">
        <f>B9+(4/0.017)*(B10*B50-B25*B51)</f>
        <v>-0.0955331758369867</v>
      </c>
      <c r="C64">
        <f>C9+(4/0.017)*(C10*C50-C25*C51)</f>
        <v>0.2269334273197668</v>
      </c>
      <c r="D64">
        <f>D9+(4/0.017)*(D10*D50-D25*D51)</f>
        <v>0.520022729365287</v>
      </c>
      <c r="E64">
        <f>E9+(4/0.017)*(E10*E50-E25*E51)</f>
        <v>0.6139874609709856</v>
      </c>
      <c r="F64">
        <f>F9+(4/0.017)*(F10*F50-F25*F51)</f>
        <v>-0.8529211277286888</v>
      </c>
    </row>
    <row r="65" spans="1:6" ht="12.75">
      <c r="A65" t="s">
        <v>68</v>
      </c>
      <c r="B65">
        <f>B10+(5/0.017)*(B11*B50-B26*B51)</f>
        <v>0.6409197708941854</v>
      </c>
      <c r="C65">
        <f>C10+(5/0.017)*(C11*C50-C26*C51)</f>
        <v>-0.17889819177322536</v>
      </c>
      <c r="D65">
        <f>D10+(5/0.017)*(D11*D50-D26*D51)</f>
        <v>-0.29416704866799226</v>
      </c>
      <c r="E65">
        <f>E10+(5/0.017)*(E11*E50-E26*E51)</f>
        <v>0.8521960598480725</v>
      </c>
      <c r="F65">
        <f>F10+(5/0.017)*(F11*F50-F26*F51)</f>
        <v>-0.6475737111388739</v>
      </c>
    </row>
    <row r="66" spans="1:6" ht="12.75">
      <c r="A66" t="s">
        <v>69</v>
      </c>
      <c r="B66">
        <f>B11+(6/0.017)*(B12*B50-B27*B51)</f>
        <v>2.0621149626482</v>
      </c>
      <c r="C66">
        <f>C11+(6/0.017)*(C12*C50-C27*C51)</f>
        <v>0.9643642939220053</v>
      </c>
      <c r="D66">
        <f>D11+(6/0.017)*(D12*D50-D27*D51)</f>
        <v>1.3997458711812116</v>
      </c>
      <c r="E66">
        <f>E11+(6/0.017)*(E12*E50-E27*E51)</f>
        <v>0.6939520718711669</v>
      </c>
      <c r="F66">
        <f>F11+(6/0.017)*(F12*F50-F27*F51)</f>
        <v>12.632457751593517</v>
      </c>
    </row>
    <row r="67" spans="1:6" ht="12.75">
      <c r="A67" t="s">
        <v>70</v>
      </c>
      <c r="B67">
        <f>B12+(7/0.017)*(B13*B50-B28*B51)</f>
        <v>-0.14082093785410782</v>
      </c>
      <c r="C67">
        <f>C12+(7/0.017)*(C13*C50-C28*C51)</f>
        <v>0.00826977508097623</v>
      </c>
      <c r="D67">
        <f>D12+(7/0.017)*(D13*D50-D28*D51)</f>
        <v>0.03369898969560661</v>
      </c>
      <c r="E67">
        <f>E12+(7/0.017)*(E13*E50-E28*E51)</f>
        <v>0.24579302930023716</v>
      </c>
      <c r="F67">
        <f>F12+(7/0.017)*(F13*F50-F28*F51)</f>
        <v>0.11410505528283407</v>
      </c>
    </row>
    <row r="68" spans="1:6" ht="12.75">
      <c r="A68" t="s">
        <v>71</v>
      </c>
      <c r="B68">
        <f>B13+(8/0.017)*(B14*B50-B29*B51)</f>
        <v>0.0487442855600388</v>
      </c>
      <c r="C68">
        <f>C13+(8/0.017)*(C14*C50-C29*C51)</f>
        <v>-0.09974033259478085</v>
      </c>
      <c r="D68">
        <f>D13+(8/0.017)*(D14*D50-D29*D51)</f>
        <v>-0.13067627532706733</v>
      </c>
      <c r="E68">
        <f>E13+(8/0.017)*(E14*E50-E29*E51)</f>
        <v>0.004531323644383112</v>
      </c>
      <c r="F68">
        <f>F13+(8/0.017)*(F14*F50-F29*F51)</f>
        <v>-0.04224619116879876</v>
      </c>
    </row>
    <row r="69" spans="1:6" ht="12.75">
      <c r="A69" t="s">
        <v>72</v>
      </c>
      <c r="B69">
        <f>B14+(9/0.017)*(B15*B50-B30*B51)</f>
        <v>0.008658118612943452</v>
      </c>
      <c r="C69">
        <f>C14+(9/0.017)*(C15*C50-C30*C51)</f>
        <v>-0.005758837161759411</v>
      </c>
      <c r="D69">
        <f>D14+(9/0.017)*(D15*D50-D30*D51)</f>
        <v>-0.08464439846171484</v>
      </c>
      <c r="E69">
        <f>E14+(9/0.017)*(E15*E50-E30*E51)</f>
        <v>-0.021858397352567144</v>
      </c>
      <c r="F69">
        <f>F14+(9/0.017)*(F15*F50-F30*F51)</f>
        <v>-0.008087958980519117</v>
      </c>
    </row>
    <row r="70" spans="1:6" ht="12.75">
      <c r="A70" t="s">
        <v>73</v>
      </c>
      <c r="B70">
        <f>B15+(10/0.017)*(B16*B50-B31*B51)</f>
        <v>-0.4457643409100112</v>
      </c>
      <c r="C70">
        <f>C15+(10/0.017)*(C16*C50-C31*C51)</f>
        <v>-0.27839568324749214</v>
      </c>
      <c r="D70">
        <f>D15+(10/0.017)*(D16*D50-D31*D51)</f>
        <v>-0.21409738499042785</v>
      </c>
      <c r="E70">
        <f>E15+(10/0.017)*(E16*E50-E31*E51)</f>
        <v>-0.22566565335035912</v>
      </c>
      <c r="F70">
        <f>F15+(10/0.017)*(F16*F50-F31*F51)</f>
        <v>-0.4317011570844346</v>
      </c>
    </row>
    <row r="71" spans="1:6" ht="12.75">
      <c r="A71" t="s">
        <v>74</v>
      </c>
      <c r="B71">
        <f>B16+(11/0.017)*(B17*B50-B32*B51)</f>
        <v>-0.029742076679185006</v>
      </c>
      <c r="C71">
        <f>C16+(11/0.017)*(C17*C50-C32*C51)</f>
        <v>-0.004424424706178726</v>
      </c>
      <c r="D71">
        <f>D16+(11/0.017)*(D17*D50-D32*D51)</f>
        <v>-7.370709435018685E-06</v>
      </c>
      <c r="E71">
        <f>E16+(11/0.017)*(E17*E50-E32*E51)</f>
        <v>0.008050901473205333</v>
      </c>
      <c r="F71">
        <f>F16+(11/0.017)*(F17*F50-F32*F51)</f>
        <v>-0.01724334265580894</v>
      </c>
    </row>
    <row r="72" spans="1:6" ht="12.75">
      <c r="A72" t="s">
        <v>75</v>
      </c>
      <c r="B72">
        <f>B17+(12/0.017)*(B18*B50-B33*B51)</f>
        <v>-0.025836992149275373</v>
      </c>
      <c r="C72">
        <f>C17+(12/0.017)*(C18*C50-C33*C51)</f>
        <v>-0.018550014939055948</v>
      </c>
      <c r="D72">
        <f>D17+(12/0.017)*(D18*D50-D33*D51)</f>
        <v>-0.02429770534126783</v>
      </c>
      <c r="E72">
        <f>E17+(12/0.017)*(E18*E50-E33*E51)</f>
        <v>-0.016657780846079537</v>
      </c>
      <c r="F72">
        <f>F17+(12/0.017)*(F18*F50-F33*F51)</f>
        <v>-0.05159669877356587</v>
      </c>
    </row>
    <row r="73" spans="1:6" ht="12.75">
      <c r="A73" t="s">
        <v>76</v>
      </c>
      <c r="B73">
        <f>B18+(13/0.017)*(B19*B50-B34*B51)</f>
        <v>-0.010398889719538791</v>
      </c>
      <c r="C73">
        <f>C18+(13/0.017)*(C19*C50-C34*C51)</f>
        <v>0.007191083320944354</v>
      </c>
      <c r="D73">
        <f>D18+(13/0.017)*(D19*D50-D34*D51)</f>
        <v>0.0054336396992412965</v>
      </c>
      <c r="E73">
        <f>E18+(13/0.017)*(E19*E50-E34*E51)</f>
        <v>0.002702760201555597</v>
      </c>
      <c r="F73">
        <f>F18+(13/0.017)*(F19*F50-F34*F51)</f>
        <v>-0.01007806970291973</v>
      </c>
    </row>
    <row r="74" spans="1:6" ht="12.75">
      <c r="A74" t="s">
        <v>77</v>
      </c>
      <c r="B74">
        <f>B19+(14/0.017)*(B20*B50-B35*B51)</f>
        <v>-0.20580532173389737</v>
      </c>
      <c r="C74">
        <f>C19+(14/0.017)*(C20*C50-C35*C51)</f>
        <v>-0.1875559326742552</v>
      </c>
      <c r="D74">
        <f>D19+(14/0.017)*(D20*D50-D35*D51)</f>
        <v>-0.1904130093548986</v>
      </c>
      <c r="E74">
        <f>E19+(14/0.017)*(E20*E50-E35*E51)</f>
        <v>-0.1770294458644296</v>
      </c>
      <c r="F74">
        <f>F19+(14/0.017)*(F20*F50-F35*F51)</f>
        <v>-0.14954833142152849</v>
      </c>
    </row>
    <row r="75" spans="1:6" ht="12.75">
      <c r="A75" t="s">
        <v>78</v>
      </c>
      <c r="B75" s="53">
        <f>B20</f>
        <v>-0.006639623</v>
      </c>
      <c r="C75" s="53">
        <f>C20</f>
        <v>0.003137338</v>
      </c>
      <c r="D75" s="53">
        <f>D20</f>
        <v>0.0008196891</v>
      </c>
      <c r="E75" s="53">
        <f>E20</f>
        <v>-0.006884293</v>
      </c>
      <c r="F75" s="53">
        <f>F20</f>
        <v>-0.007033489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176.75643860766286</v>
      </c>
      <c r="C82">
        <f>C22+(2/0.017)*(C8*C51+C23*C50)</f>
        <v>71.55360405059682</v>
      </c>
      <c r="D82">
        <f>D22+(2/0.017)*(D8*D51+D23*D50)</f>
        <v>-29.96620928650762</v>
      </c>
      <c r="E82">
        <f>E22+(2/0.017)*(E8*E51+E23*E50)</f>
        <v>-82.0292392864827</v>
      </c>
      <c r="F82">
        <f>F22+(2/0.017)*(F8*F51+F23*F50)</f>
        <v>-117.70028118040335</v>
      </c>
    </row>
    <row r="83" spans="1:6" ht="12.75">
      <c r="A83" t="s">
        <v>81</v>
      </c>
      <c r="B83">
        <f>B23+(3/0.017)*(B9*B51+B24*B50)</f>
        <v>-1.0260706547235823</v>
      </c>
      <c r="C83">
        <f>C23+(3/0.017)*(C9*C51+C24*C50)</f>
        <v>0.275428968615259</v>
      </c>
      <c r="D83">
        <f>D23+(3/0.017)*(D9*D51+D24*D50)</f>
        <v>-2.0685584742828653</v>
      </c>
      <c r="E83">
        <f>E23+(3/0.017)*(E9*E51+E24*E50)</f>
        <v>-0.824210159144379</v>
      </c>
      <c r="F83">
        <f>F23+(3/0.017)*(F9*F51+F24*F50)</f>
        <v>5.507367293163706</v>
      </c>
    </row>
    <row r="84" spans="1:6" ht="12.75">
      <c r="A84" t="s">
        <v>82</v>
      </c>
      <c r="B84">
        <f>B24+(4/0.017)*(B10*B51+B25*B50)</f>
        <v>-2.119198501149835</v>
      </c>
      <c r="C84">
        <f>C24+(4/0.017)*(C10*C51+C25*C50)</f>
        <v>0.4025485949131673</v>
      </c>
      <c r="D84">
        <f>D24+(4/0.017)*(D10*D51+D25*D50)</f>
        <v>0.5952252531024337</v>
      </c>
      <c r="E84">
        <f>E24+(4/0.017)*(E10*E51+E25*E50)</f>
        <v>-1.4740769952388106</v>
      </c>
      <c r="F84">
        <f>F24+(4/0.017)*(F10*F51+F25*F50)</f>
        <v>-0.24465409312007225</v>
      </c>
    </row>
    <row r="85" spans="1:6" ht="12.75">
      <c r="A85" t="s">
        <v>83</v>
      </c>
      <c r="B85">
        <f>B25+(5/0.017)*(B11*B51+B26*B50)</f>
        <v>-0.3591517648171008</v>
      </c>
      <c r="C85">
        <f>C25+(5/0.017)*(C11*C51+C26*C50)</f>
        <v>0.4597461761327568</v>
      </c>
      <c r="D85">
        <f>D25+(5/0.017)*(D11*D51+D26*D50)</f>
        <v>-0.7601845388031261</v>
      </c>
      <c r="E85">
        <f>E25+(5/0.017)*(E11*E51+E26*E50)</f>
        <v>-0.013004331153789246</v>
      </c>
      <c r="F85">
        <f>F25+(5/0.017)*(F11*F51+F26*F50)</f>
        <v>-1.4079067113398247</v>
      </c>
    </row>
    <row r="86" spans="1:6" ht="12.75">
      <c r="A86" t="s">
        <v>84</v>
      </c>
      <c r="B86">
        <f>B26+(6/0.017)*(B12*B51+B27*B50)</f>
        <v>0.2940368259429596</v>
      </c>
      <c r="C86">
        <f>C26+(6/0.017)*(C12*C51+C27*C50)</f>
        <v>0.37862810822668236</v>
      </c>
      <c r="D86">
        <f>D26+(6/0.017)*(D12*D51+D27*D50)</f>
        <v>0.08359604862219437</v>
      </c>
      <c r="E86">
        <f>E26+(6/0.017)*(E12*E51+E27*E50)</f>
        <v>0.42879753448034774</v>
      </c>
      <c r="F86">
        <f>F26+(6/0.017)*(F12*F51+F27*F50)</f>
        <v>1.9202484514415594</v>
      </c>
    </row>
    <row r="87" spans="1:6" ht="12.75">
      <c r="A87" t="s">
        <v>85</v>
      </c>
      <c r="B87">
        <f>B27+(7/0.017)*(B13*B51+B28*B50)</f>
        <v>-0.05218135367077911</v>
      </c>
      <c r="C87">
        <f>C27+(7/0.017)*(C13*C51+C28*C50)</f>
        <v>0.10343722204751318</v>
      </c>
      <c r="D87">
        <f>D27+(7/0.017)*(D13*D51+D28*D50)</f>
        <v>-0.25236663856955804</v>
      </c>
      <c r="E87">
        <f>E27+(7/0.017)*(E13*E51+E28*E50)</f>
        <v>-0.38729367091127787</v>
      </c>
      <c r="F87">
        <f>F27+(7/0.017)*(F13*F51+F28*F50)</f>
        <v>0.3107006919466516</v>
      </c>
    </row>
    <row r="88" spans="1:6" ht="12.75">
      <c r="A88" t="s">
        <v>86</v>
      </c>
      <c r="B88">
        <f>B28+(8/0.017)*(B14*B51+B29*B50)</f>
        <v>-0.25802556548905525</v>
      </c>
      <c r="C88">
        <f>C28+(8/0.017)*(C14*C51+C29*C50)</f>
        <v>-0.0069384301988575335</v>
      </c>
      <c r="D88">
        <f>D28+(8/0.017)*(D14*D51+D29*D50)</f>
        <v>0.09363067468867757</v>
      </c>
      <c r="E88">
        <f>E28+(8/0.017)*(E14*E51+E29*E50)</f>
        <v>0.03681708905346651</v>
      </c>
      <c r="F88">
        <f>F28+(8/0.017)*(F14*F51+F29*F50)</f>
        <v>0.04477086996576282</v>
      </c>
    </row>
    <row r="89" spans="1:6" ht="12.75">
      <c r="A89" t="s">
        <v>87</v>
      </c>
      <c r="B89">
        <f>B29+(9/0.017)*(B15*B51+B30*B50)</f>
        <v>0.0619240623754013</v>
      </c>
      <c r="C89">
        <f>C29+(9/0.017)*(C15*C51+C30*C50)</f>
        <v>0.0462048600084769</v>
      </c>
      <c r="D89">
        <f>D29+(9/0.017)*(D15*D51+D30*D50)</f>
        <v>-0.07922089072022463</v>
      </c>
      <c r="E89">
        <f>E29+(9/0.017)*(E15*E51+E30*E50)</f>
        <v>-0.050263741326561945</v>
      </c>
      <c r="F89">
        <f>F29+(9/0.017)*(F15*F51+F30*F50)</f>
        <v>0.008150145005372304</v>
      </c>
    </row>
    <row r="90" spans="1:6" ht="12.75">
      <c r="A90" t="s">
        <v>88</v>
      </c>
      <c r="B90">
        <f>B30+(10/0.017)*(B16*B51+B31*B50)</f>
        <v>-0.038237534929888316</v>
      </c>
      <c r="C90">
        <f>C30+(10/0.017)*(C16*C51+C31*C50)</f>
        <v>0.056995431176662045</v>
      </c>
      <c r="D90">
        <f>D30+(10/0.017)*(D16*D51+D31*D50)</f>
        <v>0.09243491392452027</v>
      </c>
      <c r="E90">
        <f>E30+(10/0.017)*(E16*E51+E31*E50)</f>
        <v>0.04349340880258139</v>
      </c>
      <c r="F90">
        <f>F30+(10/0.017)*(F16*F51+F31*F50)</f>
        <v>0.30400917672640737</v>
      </c>
    </row>
    <row r="91" spans="1:6" ht="12.75">
      <c r="A91" t="s">
        <v>89</v>
      </c>
      <c r="B91">
        <f>B31+(11/0.017)*(B17*B51+B32*B50)</f>
        <v>0.008586632579826232</v>
      </c>
      <c r="C91">
        <f>C31+(11/0.017)*(C17*C51+C32*C50)</f>
        <v>0.0029895378109263903</v>
      </c>
      <c r="D91">
        <f>D31+(11/0.017)*(D17*D51+D32*D50)</f>
        <v>-0.025575064981025936</v>
      </c>
      <c r="E91">
        <f>E31+(11/0.017)*(E17*E51+E32*E50)</f>
        <v>-0.020802118185385403</v>
      </c>
      <c r="F91">
        <f>F31+(11/0.017)*(F17*F51+F32*F50)</f>
        <v>0.047039237460151095</v>
      </c>
    </row>
    <row r="92" spans="1:6" ht="12.75">
      <c r="A92" t="s">
        <v>90</v>
      </c>
      <c r="B92">
        <f>B32+(12/0.017)*(B18*B51+B33*B50)</f>
        <v>0.007362322108281031</v>
      </c>
      <c r="C92">
        <f>C32+(12/0.017)*(C18*C51+C33*C50)</f>
        <v>-0.00860334668697144</v>
      </c>
      <c r="D92">
        <f>D32+(12/0.017)*(D18*D51+D33*D50)</f>
        <v>0.012353489950527256</v>
      </c>
      <c r="E92">
        <f>E32+(12/0.017)*(E18*E51+E33*E50)</f>
        <v>-0.006586712615161388</v>
      </c>
      <c r="F92">
        <f>F32+(12/0.017)*(F18*F51+F33*F50)</f>
        <v>0.00951328118014494</v>
      </c>
    </row>
    <row r="93" spans="1:6" ht="12.75">
      <c r="A93" t="s">
        <v>91</v>
      </c>
      <c r="B93">
        <f>B33+(13/0.017)*(B19*B51+B34*B50)</f>
        <v>0.09345642961389189</v>
      </c>
      <c r="C93">
        <f>C33+(13/0.017)*(C19*C51+C34*C50)</f>
        <v>0.06993532158375625</v>
      </c>
      <c r="D93">
        <f>D33+(13/0.017)*(D19*D51+D34*D50)</f>
        <v>0.074474526931668</v>
      </c>
      <c r="E93">
        <f>E33+(13/0.017)*(E19*E51+E34*E50)</f>
        <v>0.06159989288269899</v>
      </c>
      <c r="F93">
        <f>F33+(13/0.017)*(F19*F51+F34*F50)</f>
        <v>0.04247692952600489</v>
      </c>
    </row>
    <row r="94" spans="1:6" ht="12.75">
      <c r="A94" t="s">
        <v>92</v>
      </c>
      <c r="B94">
        <f>B34+(14/0.017)*(B20*B51+B35*B50)</f>
        <v>-0.026432110108776833</v>
      </c>
      <c r="C94">
        <f>C34+(14/0.017)*(C20*C51+C35*C50)</f>
        <v>-0.00373081837651586</v>
      </c>
      <c r="D94">
        <f>D34+(14/0.017)*(D20*D51+D35*D50)</f>
        <v>0.01535821711284575</v>
      </c>
      <c r="E94">
        <f>E34+(14/0.017)*(E20*E51+E35*E50)</f>
        <v>0.02196083441217253</v>
      </c>
      <c r="F94">
        <f>F34+(14/0.017)*(F20*F51+F35*F50)</f>
        <v>0.00038689946952462904</v>
      </c>
    </row>
    <row r="95" spans="1:6" ht="12.75">
      <c r="A95" t="s">
        <v>93</v>
      </c>
      <c r="B95" s="53">
        <f>B35</f>
        <v>0.001088838</v>
      </c>
      <c r="C95" s="53">
        <f>C35</f>
        <v>-0.003981409</v>
      </c>
      <c r="D95" s="53">
        <f>D35</f>
        <v>-0.005304139</v>
      </c>
      <c r="E95" s="53">
        <f>E35</f>
        <v>-0.001780113</v>
      </c>
      <c r="F95" s="53">
        <f>F35</f>
        <v>0.008991067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66</v>
      </c>
      <c r="B103">
        <f>B63*10000/B62</f>
        <v>-0.5817173111310243</v>
      </c>
      <c r="C103">
        <f>C63*10000/C62</f>
        <v>2.3432506550538235</v>
      </c>
      <c r="D103">
        <f>D63*10000/D62</f>
        <v>0.5574754309072663</v>
      </c>
      <c r="E103">
        <f>E63*10000/E62</f>
        <v>-1.6353085470346707</v>
      </c>
      <c r="F103">
        <f>F63*10000/F62</f>
        <v>-2.1134033574811846</v>
      </c>
      <c r="G103">
        <f>AVERAGE(C103:E103)</f>
        <v>0.4218058463088063</v>
      </c>
      <c r="H103">
        <f>STDEV(C103:E103)</f>
        <v>1.992746348201295</v>
      </c>
      <c r="I103">
        <f>(B103*B4+C103*C4+D103*D4+E103*E4+F103*F4)/SUM(B4:F4)</f>
        <v>-0.06149421210753356</v>
      </c>
      <c r="K103">
        <f>(LN(H103)+LN(H123))/2-LN(K114*K115^3)</f>
        <v>-3.4541240757895615</v>
      </c>
    </row>
    <row r="104" spans="1:11" ht="12.75">
      <c r="A104" t="s">
        <v>67</v>
      </c>
      <c r="B104">
        <f>B64*10000/B62</f>
        <v>-0.09553319263340693</v>
      </c>
      <c r="C104">
        <f>C64*10000/C62</f>
        <v>0.22693406092017215</v>
      </c>
      <c r="D104">
        <f>D64*10000/D62</f>
        <v>0.5200213959559227</v>
      </c>
      <c r="E104">
        <f>E64*10000/E62</f>
        <v>0.6139864113940717</v>
      </c>
      <c r="F104">
        <f>F64*10000/F62</f>
        <v>-0.8529326636300953</v>
      </c>
      <c r="G104">
        <f>AVERAGE(C104:E104)</f>
        <v>0.4536472894233888</v>
      </c>
      <c r="H104">
        <f>STDEV(C104:E104)</f>
        <v>0.20188244603069566</v>
      </c>
      <c r="I104">
        <f>(B104*B4+C104*C4+D104*D4+E104*E4+F104*F4)/SUM(B4:F4)</f>
        <v>0.19986456665248542</v>
      </c>
      <c r="K104">
        <f>(LN(H104)+LN(H124))/2-LN(K114*K115^4)</f>
        <v>-4.020376012204141</v>
      </c>
    </row>
    <row r="105" spans="1:11" ht="12.75">
      <c r="A105" t="s">
        <v>68</v>
      </c>
      <c r="B105">
        <f>B65*10000/B62</f>
        <v>0.6409198835792052</v>
      </c>
      <c r="C105">
        <f>C65*10000/C62</f>
        <v>-0.17889869125877125</v>
      </c>
      <c r="D105">
        <f>D65*10000/D62</f>
        <v>-0.2941662943834673</v>
      </c>
      <c r="E105">
        <f>E65*10000/E62</f>
        <v>0.8521946030670022</v>
      </c>
      <c r="F105">
        <f>F65*10000/F62</f>
        <v>-0.6475824696820055</v>
      </c>
      <c r="G105">
        <f>AVERAGE(C105:E105)</f>
        <v>0.1263765391415879</v>
      </c>
      <c r="H105">
        <f>STDEV(C105:E105)</f>
        <v>0.6312135546095756</v>
      </c>
      <c r="I105">
        <f>(B105*B4+C105*C4+D105*D4+E105*E4+F105*F4)/SUM(B4:F4)</f>
        <v>0.09747720032610378</v>
      </c>
      <c r="K105">
        <f>(LN(H105)+LN(H125))/2-LN(K114*K115^5)</f>
        <v>-3.168975350368188</v>
      </c>
    </row>
    <row r="106" spans="1:11" ht="12.75">
      <c r="A106" t="s">
        <v>69</v>
      </c>
      <c r="B106">
        <f>B66*10000/B62</f>
        <v>2.062115325204445</v>
      </c>
      <c r="C106">
        <f>C66*10000/C62</f>
        <v>0.9643669864367872</v>
      </c>
      <c r="D106">
        <f>D66*10000/D62</f>
        <v>1.399742282041455</v>
      </c>
      <c r="E106">
        <f>E66*10000/E62</f>
        <v>0.6939508855992635</v>
      </c>
      <c r="F106">
        <f>F66*10000/F62</f>
        <v>12.632628607704834</v>
      </c>
      <c r="G106">
        <f>AVERAGE(C106:E106)</f>
        <v>1.0193533846925018</v>
      </c>
      <c r="H106">
        <f>STDEV(C106:E106)</f>
        <v>0.35609409124247876</v>
      </c>
      <c r="I106">
        <f>(B106*B4+C106*C4+D106*D4+E106*E4+F106*F4)/SUM(B4:F4)</f>
        <v>2.719948050463456</v>
      </c>
      <c r="K106">
        <f>(LN(H106)+LN(H126))/2-LN(K114*K115^6)</f>
        <v>-3.4605161623956127</v>
      </c>
    </row>
    <row r="107" spans="1:11" ht="12.75">
      <c r="A107" t="s">
        <v>70</v>
      </c>
      <c r="B107">
        <f>B67*10000/B62</f>
        <v>-0.14082096261291677</v>
      </c>
      <c r="C107">
        <f>C67*10000/C62</f>
        <v>0.008269798170271207</v>
      </c>
      <c r="D107">
        <f>D67*10000/D62</f>
        <v>0.033698903286790434</v>
      </c>
      <c r="E107">
        <f>E67*10000/E62</f>
        <v>0.24579260913092504</v>
      </c>
      <c r="F107">
        <f>F67*10000/F62</f>
        <v>0.11410659857285811</v>
      </c>
      <c r="G107">
        <f>AVERAGE(C107:E107)</f>
        <v>0.09592043686266223</v>
      </c>
      <c r="H107">
        <f>STDEV(C107:E107)</f>
        <v>0.1304143813467772</v>
      </c>
      <c r="I107">
        <f>(B107*B4+C107*C4+D107*D4+E107*E4+F107*F4)/SUM(B4:F4)</f>
        <v>0.06412187282821473</v>
      </c>
      <c r="K107">
        <f>(LN(H107)+LN(H127))/2-LN(K114*K115^7)</f>
        <v>-3.217985189499525</v>
      </c>
    </row>
    <row r="108" spans="1:9" ht="12.75">
      <c r="A108" t="s">
        <v>71</v>
      </c>
      <c r="B108">
        <f>B68*10000/B62</f>
        <v>0.04874429413014544</v>
      </c>
      <c r="C108">
        <f>C68*10000/C62</f>
        <v>-0.09974061107078992</v>
      </c>
      <c r="D108">
        <f>D68*10000/D62</f>
        <v>-0.13067594025523416</v>
      </c>
      <c r="E108">
        <f>E68*10000/E62</f>
        <v>0.00453131589834107</v>
      </c>
      <c r="F108">
        <f>F68*10000/F62</f>
        <v>-0.0422467625556249</v>
      </c>
      <c r="G108">
        <f>AVERAGE(C108:E108)</f>
        <v>-0.07529507847589433</v>
      </c>
      <c r="H108">
        <f>STDEV(C108:E108)</f>
        <v>0.07084093856683935</v>
      </c>
      <c r="I108">
        <f>(B108*B4+C108*C4+D108*D4+E108*E4+F108*F4)/SUM(B4:F4)</f>
        <v>-0.05295106440244292</v>
      </c>
    </row>
    <row r="109" spans="1:9" ht="12.75">
      <c r="A109" t="s">
        <v>72</v>
      </c>
      <c r="B109">
        <f>B69*10000/B62</f>
        <v>0.008658120135193681</v>
      </c>
      <c r="C109">
        <f>C69*10000/C62</f>
        <v>-0.0057588532404905315</v>
      </c>
      <c r="D109">
        <f>D69*10000/D62</f>
        <v>-0.08464418142190643</v>
      </c>
      <c r="E109">
        <f>E69*10000/E62</f>
        <v>-0.021858359986870458</v>
      </c>
      <c r="F109">
        <f>F69*10000/F62</f>
        <v>-0.008088068371521808</v>
      </c>
      <c r="G109">
        <f>AVERAGE(C109:E109)</f>
        <v>-0.03742046488308914</v>
      </c>
      <c r="H109">
        <f>STDEV(C109:E109)</f>
        <v>0.041681627633444296</v>
      </c>
      <c r="I109">
        <f>(B109*B4+C109*C4+D109*D4+E109*E4+F109*F4)/SUM(B4:F4)</f>
        <v>-0.026839523097436115</v>
      </c>
    </row>
    <row r="110" spans="1:11" ht="12.75">
      <c r="A110" t="s">
        <v>73</v>
      </c>
      <c r="B110">
        <f>B70*10000/B62</f>
        <v>-0.4457644192832583</v>
      </c>
      <c r="C110">
        <f>C70*10000/C62</f>
        <v>-0.2783964605310323</v>
      </c>
      <c r="D110">
        <f>D70*10000/D62</f>
        <v>-0.21409683601546597</v>
      </c>
      <c r="E110">
        <f>E70*10000/E62</f>
        <v>-0.22566526758766026</v>
      </c>
      <c r="F110">
        <f>F70*10000/F62</f>
        <v>-0.4317069959150407</v>
      </c>
      <c r="G110">
        <f>AVERAGE(C110:E110)</f>
        <v>-0.23938618804471953</v>
      </c>
      <c r="H110">
        <f>STDEV(C110:E110)</f>
        <v>0.034275474786681026</v>
      </c>
      <c r="I110">
        <f>(B110*B4+C110*C4+D110*D4+E110*E4+F110*F4)/SUM(B4:F4)</f>
        <v>-0.2948915825713662</v>
      </c>
      <c r="K110">
        <f>EXP(AVERAGE(K103:K107))</f>
        <v>0.03129192011500228</v>
      </c>
    </row>
    <row r="111" spans="1:9" ht="12.75">
      <c r="A111" t="s">
        <v>74</v>
      </c>
      <c r="B111">
        <f>B71*10000/B62</f>
        <v>-0.02974208190836758</v>
      </c>
      <c r="C111">
        <f>C71*10000/C62</f>
        <v>-0.004424437059216886</v>
      </c>
      <c r="D111">
        <f>D71*10000/D62</f>
        <v>-7.370690535512129E-06</v>
      </c>
      <c r="E111">
        <f>E71*10000/E62</f>
        <v>0.008050887710643622</v>
      </c>
      <c r="F111">
        <f>F71*10000/F62</f>
        <v>-0.017243575874912476</v>
      </c>
      <c r="G111">
        <f>AVERAGE(C111:E111)</f>
        <v>0.0012063599869637411</v>
      </c>
      <c r="H111">
        <f>STDEV(C111:E111)</f>
        <v>0.006325605792847107</v>
      </c>
      <c r="I111">
        <f>(B111*B4+C111*C4+D111*D4+E111*E4+F111*F4)/SUM(B4:F4)</f>
        <v>-0.005730199575977295</v>
      </c>
    </row>
    <row r="112" spans="1:9" ht="12.75">
      <c r="A112" t="s">
        <v>75</v>
      </c>
      <c r="B112">
        <f>B72*10000/B62</f>
        <v>-0.025836996691875093</v>
      </c>
      <c r="C112">
        <f>C72*10000/C62</f>
        <v>-0.018550066730883726</v>
      </c>
      <c r="D112">
        <f>D72*10000/D62</f>
        <v>-0.024297643038629874</v>
      </c>
      <c r="E112">
        <f>E72*10000/E62</f>
        <v>-0.01665775237054327</v>
      </c>
      <c r="F112">
        <f>F72*10000/F62</f>
        <v>-0.05159739662757675</v>
      </c>
      <c r="G112">
        <f>AVERAGE(C112:E112)</f>
        <v>-0.019835154046685625</v>
      </c>
      <c r="H112">
        <f>STDEV(C112:E112)</f>
        <v>0.0039787648098380075</v>
      </c>
      <c r="I112">
        <f>(B112*B4+C112*C4+D112*D4+E112*E4+F112*F4)/SUM(B4:F4)</f>
        <v>-0.024941336123096687</v>
      </c>
    </row>
    <row r="113" spans="1:9" ht="12.75">
      <c r="A113" t="s">
        <v>76</v>
      </c>
      <c r="B113">
        <f>B73*10000/B62</f>
        <v>-0.010398891547847336</v>
      </c>
      <c r="C113">
        <f>C73*10000/C62</f>
        <v>0.007191103398521118</v>
      </c>
      <c r="D113">
        <f>D73*10000/D62</f>
        <v>0.005433625766646338</v>
      </c>
      <c r="E113">
        <f>E73*10000/E62</f>
        <v>0.002702755581339564</v>
      </c>
      <c r="F113">
        <f>F73*10000/F62</f>
        <v>-0.010078206010503962</v>
      </c>
      <c r="G113">
        <f>AVERAGE(C113:E113)</f>
        <v>0.005109161582169007</v>
      </c>
      <c r="H113">
        <f>STDEV(C113:E113)</f>
        <v>0.002261697213876342</v>
      </c>
      <c r="I113">
        <f>(B113*B4+C113*C4+D113*D4+E113*E4+F113*F4)/SUM(B4:F4)</f>
        <v>0.0008405189196749743</v>
      </c>
    </row>
    <row r="114" spans="1:11" ht="12.75">
      <c r="A114" t="s">
        <v>77</v>
      </c>
      <c r="B114">
        <f>B74*10000/B62</f>
        <v>-0.2058053579181092</v>
      </c>
      <c r="C114">
        <f>C74*10000/C62</f>
        <v>-0.18755645633230053</v>
      </c>
      <c r="D114">
        <f>D74*10000/D62</f>
        <v>-0.19041252110991347</v>
      </c>
      <c r="E114">
        <f>E74*10000/E62</f>
        <v>-0.17702914324258262</v>
      </c>
      <c r="F114">
        <f>F74*10000/F62</f>
        <v>-0.14955035408781112</v>
      </c>
      <c r="G114">
        <f>AVERAGE(C114:E114)</f>
        <v>-0.1849993735615989</v>
      </c>
      <c r="H114">
        <f>STDEV(C114:E114)</f>
        <v>0.007048595959982582</v>
      </c>
      <c r="I114">
        <f>(B114*B4+C114*C4+D114*D4+E114*E4+F114*F4)/SUM(B4:F4)</f>
        <v>-0.18327602712560445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-0.006639624167363035</v>
      </c>
      <c r="C115">
        <f>C75*10000/C62</f>
        <v>0.003137346759479166</v>
      </c>
      <c r="D115">
        <f>D75*10000/D62</f>
        <v>0.0008196869982050975</v>
      </c>
      <c r="E115">
        <f>E75*10000/E62</f>
        <v>-0.006884281231689634</v>
      </c>
      <c r="F115">
        <f>F75*10000/F62</f>
        <v>-0.007033584129119224</v>
      </c>
      <c r="G115">
        <f>AVERAGE(C115:E115)</f>
        <v>-0.0009757491580017905</v>
      </c>
      <c r="H115">
        <f>STDEV(C115:E115)</f>
        <v>0.005246517906345667</v>
      </c>
      <c r="I115">
        <f>(B115*B4+C115*C4+D115*D4+E115*E4+F115*F4)/SUM(B4:F4)</f>
        <v>-0.0026028494126091465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176.75646968456778</v>
      </c>
      <c r="C122">
        <f>C82*10000/C62</f>
        <v>71.55380382897705</v>
      </c>
      <c r="D122">
        <f>D82*10000/D62</f>
        <v>-29.966132449050676</v>
      </c>
      <c r="E122">
        <f>E82*10000/E62</f>
        <v>-82.0290990621275</v>
      </c>
      <c r="F122">
        <f>F82*10000/F62</f>
        <v>-117.7018730964611</v>
      </c>
      <c r="G122">
        <f>AVERAGE(C122:E122)</f>
        <v>-13.480475894067041</v>
      </c>
      <c r="H122">
        <f>STDEV(C122:E122)</f>
        <v>78.10735989105808</v>
      </c>
      <c r="I122">
        <f>(B122*B4+C122*C4+D122*D4+E122*E4+F122*F4)/SUM(B4:F4)</f>
        <v>0.11811420707471905</v>
      </c>
    </row>
    <row r="123" spans="1:9" ht="12.75">
      <c r="A123" t="s">
        <v>81</v>
      </c>
      <c r="B123">
        <f>B83*10000/B62</f>
        <v>-1.0260708351249324</v>
      </c>
      <c r="C123">
        <f>C83*10000/C62</f>
        <v>0.2754297376157021</v>
      </c>
      <c r="D123">
        <f>D83*10000/D62</f>
        <v>-2.068553170216169</v>
      </c>
      <c r="E123">
        <f>E83*10000/E62</f>
        <v>-0.8242087502036267</v>
      </c>
      <c r="F123">
        <f>F83*10000/F62</f>
        <v>5.507441781230701</v>
      </c>
      <c r="G123">
        <f>AVERAGE(C123:E123)</f>
        <v>-0.8724440609346978</v>
      </c>
      <c r="H123">
        <f>STDEV(C123:E123)</f>
        <v>1.1727356701119738</v>
      </c>
      <c r="I123">
        <f>(B123*B4+C123*C4+D123*D4+E123*E4+F123*F4)/SUM(B4:F4)</f>
        <v>-0.04305908511666678</v>
      </c>
    </row>
    <row r="124" spans="1:9" ht="12.75">
      <c r="A124" t="s">
        <v>82</v>
      </c>
      <c r="B124">
        <f>B84*10000/B62</f>
        <v>-2.1191988737423744</v>
      </c>
      <c r="C124">
        <f>C84*10000/C62</f>
        <v>0.40254971883288215</v>
      </c>
      <c r="D124">
        <f>D84*10000/D62</f>
        <v>0.5952237268635184</v>
      </c>
      <c r="E124">
        <f>E84*10000/E62</f>
        <v>-1.4740744753873773</v>
      </c>
      <c r="F124">
        <f>F84*10000/F62</f>
        <v>-0.24465740210774434</v>
      </c>
      <c r="G124">
        <f>AVERAGE(C124:E124)</f>
        <v>-0.15876700989699224</v>
      </c>
      <c r="H124">
        <f>STDEV(C124:E124)</f>
        <v>1.1431562075778197</v>
      </c>
      <c r="I124">
        <f>(B124*B4+C124*C4+D124*D4+E124*E4+F124*F4)/SUM(B4:F4)</f>
        <v>-0.45364769784114334</v>
      </c>
    </row>
    <row r="125" spans="1:9" ht="12.75">
      <c r="A125" t="s">
        <v>83</v>
      </c>
      <c r="B125">
        <f>B85*10000/B62</f>
        <v>-0.3591518279623267</v>
      </c>
      <c r="C125">
        <f>C85*10000/C62</f>
        <v>0.45974745974869213</v>
      </c>
      <c r="D125">
        <f>D85*10000/D62</f>
        <v>-0.7601825895860526</v>
      </c>
      <c r="E125">
        <f>E85*10000/E62</f>
        <v>-0.013004308923619045</v>
      </c>
      <c r="F125">
        <f>F85*10000/F62</f>
        <v>-1.407925753514398</v>
      </c>
      <c r="G125">
        <f>AVERAGE(C125:E125)</f>
        <v>-0.10447981292032649</v>
      </c>
      <c r="H125">
        <f>STDEV(C125:E125)</f>
        <v>0.6150879263902495</v>
      </c>
      <c r="I125">
        <f>(B125*B4+C125*C4+D125*D4+E125*E4+F125*F4)/SUM(B4:F4)</f>
        <v>-0.3151721712667332</v>
      </c>
    </row>
    <row r="126" spans="1:9" ht="12.75">
      <c r="A126" t="s">
        <v>84</v>
      </c>
      <c r="B126">
        <f>B86*10000/B62</f>
        <v>0.2940368776398288</v>
      </c>
      <c r="C126">
        <f>C86*10000/C62</f>
        <v>0.3786291653601584</v>
      </c>
      <c r="D126">
        <f>D86*10000/D62</f>
        <v>0.08359583427049826</v>
      </c>
      <c r="E126">
        <f>E86*10000/E62</f>
        <v>0.4287968014751619</v>
      </c>
      <c r="F126">
        <f>F86*10000/F62</f>
        <v>1.920274423124159</v>
      </c>
      <c r="G126">
        <f>AVERAGE(C126:E126)</f>
        <v>0.29700726703527286</v>
      </c>
      <c r="H126">
        <f>STDEV(C126:E126)</f>
        <v>0.18651414867075705</v>
      </c>
      <c r="I126">
        <f>(B126*B4+C126*C4+D126*D4+E126*E4+F126*F4)/SUM(B4:F4)</f>
        <v>0.5132338772497641</v>
      </c>
    </row>
    <row r="127" spans="1:9" ht="12.75">
      <c r="A127" t="s">
        <v>85</v>
      </c>
      <c r="B127">
        <f>B87*10000/B62</f>
        <v>-0.05218136284518306</v>
      </c>
      <c r="C127">
        <f>C87*10000/C62</f>
        <v>0.10343751084527468</v>
      </c>
      <c r="D127">
        <f>D87*10000/D62</f>
        <v>-0.2523659914669987</v>
      </c>
      <c r="E127">
        <f>E87*10000/E62</f>
        <v>-0.38729300885460455</v>
      </c>
      <c r="F127">
        <f>F87*10000/F62</f>
        <v>0.3107048942256581</v>
      </c>
      <c r="G127">
        <f>AVERAGE(C127:E127)</f>
        <v>-0.17874049649210952</v>
      </c>
      <c r="H127">
        <f>STDEV(C127:E127)</f>
        <v>0.2535145871028952</v>
      </c>
      <c r="I127">
        <f>(B127*B4+C127*C4+D127*D4+E127*E4+F127*F4)/SUM(B4:F4)</f>
        <v>-0.0951017790843916</v>
      </c>
    </row>
    <row r="128" spans="1:9" ht="12.75">
      <c r="A128" t="s">
        <v>86</v>
      </c>
      <c r="B128">
        <f>B88*10000/B62</f>
        <v>-0.2580256108545086</v>
      </c>
      <c r="C128">
        <f>C88*10000/C62</f>
        <v>-0.006938449571024245</v>
      </c>
      <c r="D128">
        <f>D88*10000/D62</f>
        <v>0.0936304346068285</v>
      </c>
      <c r="E128">
        <f>E88*10000/E62</f>
        <v>0.036817026116730565</v>
      </c>
      <c r="F128">
        <f>F88*10000/F62</f>
        <v>0.04477147549929344</v>
      </c>
      <c r="G128">
        <f>AVERAGE(C128:E128)</f>
        <v>0.04116967038417827</v>
      </c>
      <c r="H128">
        <f>STDEV(C128:E128)</f>
        <v>0.05042553173030305</v>
      </c>
      <c r="I128">
        <f>(B128*B4+C128*C4+D128*D4+E128*E4+F128*F4)/SUM(B4:F4)</f>
        <v>-0.0016086188313420918</v>
      </c>
    </row>
    <row r="129" spans="1:9" ht="12.75">
      <c r="A129" t="s">
        <v>87</v>
      </c>
      <c r="B129">
        <f>B89*10000/B62</f>
        <v>0.061924073262745565</v>
      </c>
      <c r="C129">
        <f>C89*10000/C62</f>
        <v>0.046204989012909516</v>
      </c>
      <c r="D129">
        <f>D89*10000/D62</f>
        <v>-0.07922068758703146</v>
      </c>
      <c r="E129">
        <f>E89*10000/E62</f>
        <v>-0.05026365540353281</v>
      </c>
      <c r="F129">
        <f>F89*10000/F62</f>
        <v>0.00815025523745142</v>
      </c>
      <c r="G129">
        <f>AVERAGE(C129:E129)</f>
        <v>-0.027759784659218256</v>
      </c>
      <c r="H129">
        <f>STDEV(C129:E129)</f>
        <v>0.06567128928607888</v>
      </c>
      <c r="I129">
        <f>(B129*B4+C129*C4+D129*D4+E129*E4+F129*F4)/SUM(B4:F4)</f>
        <v>-0.009994317547776558</v>
      </c>
    </row>
    <row r="130" spans="1:9" ht="12.75">
      <c r="A130" t="s">
        <v>88</v>
      </c>
      <c r="B130">
        <f>B90*10000/B62</f>
        <v>-0.038237541652722556</v>
      </c>
      <c r="C130">
        <f>C90*10000/C62</f>
        <v>0.05699559030847759</v>
      </c>
      <c r="D130">
        <f>D90*10000/D62</f>
        <v>0.09243467690876526</v>
      </c>
      <c r="E130">
        <f>E90*10000/E62</f>
        <v>0.04349333445305361</v>
      </c>
      <c r="F130">
        <f>F90*10000/F62</f>
        <v>0.30401328850154735</v>
      </c>
      <c r="G130">
        <f>AVERAGE(C130:E130)</f>
        <v>0.06430786722343215</v>
      </c>
      <c r="H130">
        <f>STDEV(C130:E130)</f>
        <v>0.02527678372741566</v>
      </c>
      <c r="I130">
        <f>(B130*B4+C130*C4+D130*D4+E130*E4+F130*F4)/SUM(B4:F4)</f>
        <v>0.08147180809912227</v>
      </c>
    </row>
    <row r="131" spans="1:9" ht="12.75">
      <c r="A131" t="s">
        <v>89</v>
      </c>
      <c r="B131">
        <f>B91*10000/B62</f>
        <v>0.008586634089507952</v>
      </c>
      <c r="C131">
        <f>C91*10000/C62</f>
        <v>0.0029895461577459453</v>
      </c>
      <c r="D131">
        <f>D91*10000/D62</f>
        <v>-0.025574999403063254</v>
      </c>
      <c r="E131">
        <f>E91*10000/E62</f>
        <v>-0.020802082625338343</v>
      </c>
      <c r="F131">
        <f>F91*10000/F62</f>
        <v>0.047039873673732795</v>
      </c>
      <c r="G131">
        <f>AVERAGE(C131:E131)</f>
        <v>-0.014462511956885216</v>
      </c>
      <c r="H131">
        <f>STDEV(C131:E131)</f>
        <v>0.015301174234976855</v>
      </c>
      <c r="I131">
        <f>(B131*B4+C131*C4+D131*D4+E131*E4+F131*F4)/SUM(B4:F4)</f>
        <v>-0.0029206772433088227</v>
      </c>
    </row>
    <row r="132" spans="1:9" ht="12.75">
      <c r="A132" t="s">
        <v>90</v>
      </c>
      <c r="B132">
        <f>B92*10000/B62</f>
        <v>0.007362323402707338</v>
      </c>
      <c r="C132">
        <f>C92*10000/C62</f>
        <v>-0.008603370707601686</v>
      </c>
      <c r="D132">
        <f>D92*10000/D62</f>
        <v>0.01235345827449032</v>
      </c>
      <c r="E132">
        <f>E92*10000/E62</f>
        <v>-0.006586701355547896</v>
      </c>
      <c r="F132">
        <f>F92*10000/F62</f>
        <v>0.009513409848869609</v>
      </c>
      <c r="G132">
        <f>AVERAGE(C132:E132)</f>
        <v>-0.0009455379295530874</v>
      </c>
      <c r="H132">
        <f>STDEV(C132:E132)</f>
        <v>0.011561324052427949</v>
      </c>
      <c r="I132">
        <f>(B132*B4+C132*C4+D132*D4+E132*E4+F132*F4)/SUM(B4:F4)</f>
        <v>0.0016499492525376281</v>
      </c>
    </row>
    <row r="133" spans="1:9" ht="12.75">
      <c r="A133" t="s">
        <v>91</v>
      </c>
      <c r="B133">
        <f>B93*10000/B62</f>
        <v>0.09345644604518344</v>
      </c>
      <c r="C133">
        <f>C93*10000/C62</f>
        <v>0.06993551684387561</v>
      </c>
      <c r="D133">
        <f>D93*10000/D62</f>
        <v>0.0744743359688004</v>
      </c>
      <c r="E133">
        <f>E93*10000/E62</f>
        <v>0.06159978758115853</v>
      </c>
      <c r="F133">
        <f>F93*10000/F62</f>
        <v>0.04247750403360604</v>
      </c>
      <c r="G133">
        <f>AVERAGE(C133:E133)</f>
        <v>0.06866988013127819</v>
      </c>
      <c r="H133">
        <f>STDEV(C133:E133)</f>
        <v>0.006529921612289033</v>
      </c>
      <c r="I133">
        <f>(B133*B4+C133*C4+D133*D4+E133*E4+F133*F4)/SUM(B4:F4)</f>
        <v>0.06875723779669923</v>
      </c>
    </row>
    <row r="134" spans="1:9" ht="12.75">
      <c r="A134" t="s">
        <v>92</v>
      </c>
      <c r="B134">
        <f>B94*10000/B62</f>
        <v>-0.026432114756008804</v>
      </c>
      <c r="C134">
        <f>C94*10000/C62</f>
        <v>-0.0037308287929981904</v>
      </c>
      <c r="D134">
        <f>D94*10000/D62</f>
        <v>0.01535817773227763</v>
      </c>
      <c r="E134">
        <f>E94*10000/E62</f>
        <v>0.021960796871365474</v>
      </c>
      <c r="F134">
        <f>F94*10000/F62</f>
        <v>0.00038690470240489145</v>
      </c>
      <c r="G134">
        <f>AVERAGE(C134:E134)</f>
        <v>0.011196048603548303</v>
      </c>
      <c r="H134">
        <f>STDEV(C134:E134)</f>
        <v>0.013341941256151981</v>
      </c>
      <c r="I134">
        <f>(B134*B4+C134*C4+D134*D4+E134*E4+F134*F4)/SUM(B4:F4)</f>
        <v>0.004312628198956891</v>
      </c>
    </row>
    <row r="135" spans="1:9" ht="12.75">
      <c r="A135" t="s">
        <v>93</v>
      </c>
      <c r="B135">
        <f>B95*10000/B62</f>
        <v>0.0010888381914369585</v>
      </c>
      <c r="C135">
        <f>C95*10000/C62</f>
        <v>-0.003981420116133864</v>
      </c>
      <c r="D135">
        <f>D95*10000/D62</f>
        <v>-0.005304125399462537</v>
      </c>
      <c r="E135">
        <f>E95*10000/E62</f>
        <v>-0.001780109956997288</v>
      </c>
      <c r="F135">
        <f>F95*10000/F62</f>
        <v>0.008991188605690233</v>
      </c>
      <c r="G135">
        <f>AVERAGE(C135:E135)</f>
        <v>-0.003688551824197897</v>
      </c>
      <c r="H135">
        <f>STDEV(C135:E135)</f>
        <v>0.0017801685557832707</v>
      </c>
      <c r="I135">
        <f>(B135*B4+C135*C4+D135*D4+E135*E4+F135*F4)/SUM(B4:F4)</f>
        <v>-0.0013056281257622531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2004-03-29T07:31:26Z</cp:lastPrinted>
  <dcterms:created xsi:type="dcterms:W3CDTF">2004-03-29T07:31:26Z</dcterms:created>
  <dcterms:modified xsi:type="dcterms:W3CDTF">2004-03-29T15:58:20Z</dcterms:modified>
  <cp:category/>
  <cp:version/>
  <cp:contentType/>
  <cp:contentStatus/>
</cp:coreProperties>
</file>