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<sst xmlns="http://schemas.openxmlformats.org/spreadsheetml/2006/main" count="202" uniqueCount="97">
  <si>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15/04/2004       13:24:50</t>
  </si>
  <si>
    <t>SIEGMUND</t>
  </si>
  <si>
    <t>HCMQAP218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</si>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</sst>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800773"/>
        <c:axId val="7206958"/>
      </c:lineChart>
      <c:catAx>
        <c:axId val="8007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7206958"/>
        <c:crosses val="autoZero"/>
        <c:auto val="1"/>
        <c:lblOffset val="100"/>
        <c:noMultiLvlLbl val="0"/>
      </c:catAx>
      <c:valAx>
        <c:axId val="720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8007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-0.002245</v>
      </c>
      <c r="C4" s="13">
        <v>-0.003752</v>
      </c>
      <c r="D4" s="13">
        <v>-0.00375</v>
      </c>
      <c r="E4" s="13">
        <v>-0.00375</v>
      </c>
      <c r="F4" s="24">
        <v>-0.002091</v>
      </c>
      <c r="G4" s="34">
        <v>-0.011688</v>
      </c>
    </row>
    <row r="5" spans="1:7" ht="12.75" thickBot="1">
      <c r="A5" s="44" t="s">
        <v>13</v>
      </c>
      <c r="B5" s="45">
        <v>9.786388</v>
      </c>
      <c r="C5" s="46">
        <v>4.284035</v>
      </c>
      <c r="D5" s="46">
        <v>-1.514841</v>
      </c>
      <c r="E5" s="46">
        <v>-4.453295</v>
      </c>
      <c r="F5" s="47">
        <v>-7.475684</v>
      </c>
      <c r="G5" s="48">
        <v>3.286587</v>
      </c>
    </row>
    <row r="6" spans="1:7" ht="12.75" thickTop="1">
      <c r="A6" s="6" t="s">
        <v>14</v>
      </c>
      <c r="B6" s="39">
        <v>-25.12642</v>
      </c>
      <c r="C6" s="40">
        <v>78.93007</v>
      </c>
      <c r="D6" s="40">
        <v>-35.64025</v>
      </c>
      <c r="E6" s="40">
        <v>-28.97775</v>
      </c>
      <c r="F6" s="41">
        <v>1.254772</v>
      </c>
      <c r="G6" s="42">
        <v>0.0001991734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3.629062</v>
      </c>
      <c r="C8" s="14">
        <v>1.786192</v>
      </c>
      <c r="D8" s="14">
        <v>3.283152</v>
      </c>
      <c r="E8" s="14">
        <v>1.716603</v>
      </c>
      <c r="F8" s="25">
        <v>-0.8541976</v>
      </c>
      <c r="G8" s="35">
        <v>2.040857</v>
      </c>
    </row>
    <row r="9" spans="1:7" ht="12">
      <c r="A9" s="20" t="s">
        <v>17</v>
      </c>
      <c r="B9" s="29">
        <v>-1.320227</v>
      </c>
      <c r="C9" s="14">
        <v>-0.5929846</v>
      </c>
      <c r="D9" s="14">
        <v>0.08463634</v>
      </c>
      <c r="E9" s="14">
        <v>0.04908748</v>
      </c>
      <c r="F9" s="25">
        <v>-2.81176</v>
      </c>
      <c r="G9" s="49">
        <v>-0.677766</v>
      </c>
    </row>
    <row r="10" spans="1:7" ht="12">
      <c r="A10" s="20" t="s">
        <v>18</v>
      </c>
      <c r="B10" s="29">
        <v>-1.378179</v>
      </c>
      <c r="C10" s="14">
        <v>-0.5637554</v>
      </c>
      <c r="D10" s="14">
        <v>-0.8158405</v>
      </c>
      <c r="E10" s="14">
        <v>-0.6853654</v>
      </c>
      <c r="F10" s="25">
        <v>-1.025879</v>
      </c>
      <c r="G10" s="35">
        <v>-0.8329259</v>
      </c>
    </row>
    <row r="11" spans="1:7" ht="12">
      <c r="A11" s="21" t="s">
        <v>19</v>
      </c>
      <c r="B11" s="31">
        <v>2.431927</v>
      </c>
      <c r="C11" s="16">
        <v>2.188614</v>
      </c>
      <c r="D11" s="16">
        <v>1.81527</v>
      </c>
      <c r="E11" s="16">
        <v>1.623914</v>
      </c>
      <c r="F11" s="27">
        <v>12.5013</v>
      </c>
      <c r="G11" s="37">
        <v>3.381109</v>
      </c>
    </row>
    <row r="12" spans="1:7" ht="12">
      <c r="A12" s="20" t="s">
        <v>20</v>
      </c>
      <c r="B12" s="29">
        <v>0.1240355</v>
      </c>
      <c r="C12" s="14">
        <v>0.1770026</v>
      </c>
      <c r="D12" s="14">
        <v>-0.2032834</v>
      </c>
      <c r="E12" s="14">
        <v>0.01496287</v>
      </c>
      <c r="F12" s="25">
        <v>-0.1612443</v>
      </c>
      <c r="G12" s="35">
        <v>-0.006469751</v>
      </c>
    </row>
    <row r="13" spans="1:7" ht="12">
      <c r="A13" s="20" t="s">
        <v>21</v>
      </c>
      <c r="B13" s="29">
        <v>-0.2226471</v>
      </c>
      <c r="C13" s="14">
        <v>-0.04374557</v>
      </c>
      <c r="D13" s="14">
        <v>-0.02937798</v>
      </c>
      <c r="E13" s="14">
        <v>-0.04061059</v>
      </c>
      <c r="F13" s="25">
        <v>-0.2117322</v>
      </c>
      <c r="G13" s="35">
        <v>-0.08782623</v>
      </c>
    </row>
    <row r="14" spans="1:7" ht="12">
      <c r="A14" s="20" t="s">
        <v>22</v>
      </c>
      <c r="B14" s="29">
        <v>-0.1797464</v>
      </c>
      <c r="C14" s="14">
        <v>-0.07899594</v>
      </c>
      <c r="D14" s="14">
        <v>-0.005428223</v>
      </c>
      <c r="E14" s="14">
        <v>-0.1672445</v>
      </c>
      <c r="F14" s="25">
        <v>-0.07440617</v>
      </c>
      <c r="G14" s="35">
        <v>-0.09642207</v>
      </c>
    </row>
    <row r="15" spans="1:7" ht="12">
      <c r="A15" s="21" t="s">
        <v>23</v>
      </c>
      <c r="B15" s="31">
        <v>-0.4442754</v>
      </c>
      <c r="C15" s="16">
        <v>-0.1538173</v>
      </c>
      <c r="D15" s="16">
        <v>-0.1759604</v>
      </c>
      <c r="E15" s="16">
        <v>-0.1563043</v>
      </c>
      <c r="F15" s="27">
        <v>-0.4308875</v>
      </c>
      <c r="G15" s="37">
        <v>-0.2387282</v>
      </c>
    </row>
    <row r="16" spans="1:7" ht="12">
      <c r="A16" s="20" t="s">
        <v>24</v>
      </c>
      <c r="B16" s="29">
        <v>0.03136839</v>
      </c>
      <c r="C16" s="14">
        <v>-0.03308575</v>
      </c>
      <c r="D16" s="14">
        <v>-0.07443062</v>
      </c>
      <c r="E16" s="14">
        <v>-0.003625384</v>
      </c>
      <c r="F16" s="25">
        <v>-0.004244781</v>
      </c>
      <c r="G16" s="35">
        <v>-0.02279386</v>
      </c>
    </row>
    <row r="17" spans="1:7" ht="12">
      <c r="A17" s="20" t="s">
        <v>25</v>
      </c>
      <c r="B17" s="29">
        <v>0.001352509</v>
      </c>
      <c r="C17" s="14">
        <v>-0.01161067</v>
      </c>
      <c r="D17" s="14">
        <v>0.003782532</v>
      </c>
      <c r="E17" s="14">
        <v>-0.0109399</v>
      </c>
      <c r="F17" s="25">
        <v>-0.0005230149</v>
      </c>
      <c r="G17" s="35">
        <v>-0.004391958</v>
      </c>
    </row>
    <row r="18" spans="1:7" ht="12">
      <c r="A18" s="20" t="s">
        <v>26</v>
      </c>
      <c r="B18" s="29">
        <v>0.0161134</v>
      </c>
      <c r="C18" s="14">
        <v>-0.005010347</v>
      </c>
      <c r="D18" s="14">
        <v>0.04247296</v>
      </c>
      <c r="E18" s="14">
        <v>0.03788713</v>
      </c>
      <c r="F18" s="25">
        <v>-0.002035221</v>
      </c>
      <c r="G18" s="35">
        <v>0.02017653</v>
      </c>
    </row>
    <row r="19" spans="1:7" ht="12">
      <c r="A19" s="21" t="s">
        <v>27</v>
      </c>
      <c r="B19" s="31">
        <v>-0.213077</v>
      </c>
      <c r="C19" s="16">
        <v>-0.1997633</v>
      </c>
      <c r="D19" s="16">
        <v>-0.2003029</v>
      </c>
      <c r="E19" s="16">
        <v>-0.196617</v>
      </c>
      <c r="F19" s="27">
        <v>-0.1561397</v>
      </c>
      <c r="G19" s="37">
        <v>-0.1952026</v>
      </c>
    </row>
    <row r="20" spans="1:7" ht="12.75" thickBot="1">
      <c r="A20" s="44" t="s">
        <v>28</v>
      </c>
      <c r="B20" s="45">
        <v>0.0008493343</v>
      </c>
      <c r="C20" s="46">
        <v>-0.002848332</v>
      </c>
      <c r="D20" s="46">
        <v>-0.001166448</v>
      </c>
      <c r="E20" s="46">
        <v>0.0006561647</v>
      </c>
      <c r="F20" s="47">
        <v>-0.0009703716</v>
      </c>
      <c r="G20" s="48">
        <v>-0.0008160272</v>
      </c>
    </row>
    <row r="21" spans="1:7" ht="12.75" thickTop="1">
      <c r="A21" s="6" t="s">
        <v>29</v>
      </c>
      <c r="B21" s="39">
        <v>-187.4489</v>
      </c>
      <c r="C21" s="40">
        <v>5.024019</v>
      </c>
      <c r="D21" s="40">
        <v>146.2663</v>
      </c>
      <c r="E21" s="40">
        <v>37.76747</v>
      </c>
      <c r="F21" s="41">
        <v>-137.8748</v>
      </c>
      <c r="G21" s="43">
        <v>0.0007880333</v>
      </c>
    </row>
    <row r="22" spans="1:7" ht="12">
      <c r="A22" s="20" t="s">
        <v>30</v>
      </c>
      <c r="B22" s="29">
        <v>195.7528</v>
      </c>
      <c r="C22" s="14">
        <v>85.68279</v>
      </c>
      <c r="D22" s="14">
        <v>-30.29691</v>
      </c>
      <c r="E22" s="14">
        <v>-89.06825</v>
      </c>
      <c r="F22" s="25">
        <v>-149.5248</v>
      </c>
      <c r="G22" s="36">
        <v>0</v>
      </c>
    </row>
    <row r="23" spans="1:7" ht="12">
      <c r="A23" s="20" t="s">
        <v>31</v>
      </c>
      <c r="B23" s="29">
        <v>1.39329</v>
      </c>
      <c r="C23" s="14">
        <v>-0.7728809</v>
      </c>
      <c r="D23" s="14">
        <v>1.442357</v>
      </c>
      <c r="E23" s="14">
        <v>2.665481</v>
      </c>
      <c r="F23" s="25">
        <v>6.97828</v>
      </c>
      <c r="G23" s="35">
        <v>1.938885</v>
      </c>
    </row>
    <row r="24" spans="1:7" ht="12">
      <c r="A24" s="20" t="s">
        <v>32</v>
      </c>
      <c r="B24" s="29">
        <v>-0.6549975</v>
      </c>
      <c r="C24" s="14">
        <v>4.001965</v>
      </c>
      <c r="D24" s="14">
        <v>2.643051</v>
      </c>
      <c r="E24" s="14">
        <v>-0.1457602</v>
      </c>
      <c r="F24" s="25">
        <v>2.194498</v>
      </c>
      <c r="G24" s="35">
        <v>1.76402</v>
      </c>
    </row>
    <row r="25" spans="1:7" ht="12">
      <c r="A25" s="20" t="s">
        <v>33</v>
      </c>
      <c r="B25" s="29">
        <v>-0.1279195</v>
      </c>
      <c r="C25" s="14">
        <v>-0.967285</v>
      </c>
      <c r="D25" s="14">
        <v>0.2646917</v>
      </c>
      <c r="E25" s="14">
        <v>0.782941</v>
      </c>
      <c r="F25" s="25">
        <v>-1.376607</v>
      </c>
      <c r="G25" s="35">
        <v>-0.183789</v>
      </c>
    </row>
    <row r="26" spans="1:7" ht="12">
      <c r="A26" s="21" t="s">
        <v>34</v>
      </c>
      <c r="B26" s="31">
        <v>1.587557</v>
      </c>
      <c r="C26" s="16">
        <v>0.7406097</v>
      </c>
      <c r="D26" s="16">
        <v>0.4367778</v>
      </c>
      <c r="E26" s="16">
        <v>0.3327352</v>
      </c>
      <c r="F26" s="27">
        <v>1.127833</v>
      </c>
      <c r="G26" s="37">
        <v>0.7432342</v>
      </c>
    </row>
    <row r="27" spans="1:7" ht="12">
      <c r="A27" s="20" t="s">
        <v>35</v>
      </c>
      <c r="B27" s="29">
        <v>-0.009206027</v>
      </c>
      <c r="C27" s="14">
        <v>0.1165574</v>
      </c>
      <c r="D27" s="14">
        <v>0.1533907</v>
      </c>
      <c r="E27" s="14">
        <v>-0.09988288</v>
      </c>
      <c r="F27" s="25">
        <v>-0.0590171</v>
      </c>
      <c r="G27" s="35">
        <v>0.03168328</v>
      </c>
    </row>
    <row r="28" spans="1:7" ht="12">
      <c r="A28" s="20" t="s">
        <v>36</v>
      </c>
      <c r="B28" s="29">
        <v>-0.02958184</v>
      </c>
      <c r="C28" s="14">
        <v>-0.06506335</v>
      </c>
      <c r="D28" s="14">
        <v>0.1478816</v>
      </c>
      <c r="E28" s="14">
        <v>0.143927</v>
      </c>
      <c r="F28" s="25">
        <v>0.2831342</v>
      </c>
      <c r="G28" s="35">
        <v>0.08826412</v>
      </c>
    </row>
    <row r="29" spans="1:7" ht="12">
      <c r="A29" s="20" t="s">
        <v>37</v>
      </c>
      <c r="B29" s="29">
        <v>0.01842197</v>
      </c>
      <c r="C29" s="14">
        <v>0.05015158</v>
      </c>
      <c r="D29" s="14">
        <v>0.03011765</v>
      </c>
      <c r="E29" s="14">
        <v>0.05968123</v>
      </c>
      <c r="F29" s="25">
        <v>0.03992128</v>
      </c>
      <c r="G29" s="35">
        <v>0.04168496</v>
      </c>
    </row>
    <row r="30" spans="1:7" ht="12">
      <c r="A30" s="21" t="s">
        <v>38</v>
      </c>
      <c r="B30" s="31">
        <v>0.2338532</v>
      </c>
      <c r="C30" s="16">
        <v>0.2174397</v>
      </c>
      <c r="D30" s="16">
        <v>0.06888812</v>
      </c>
      <c r="E30" s="16">
        <v>-0.0006086005</v>
      </c>
      <c r="F30" s="27">
        <v>0.2940963</v>
      </c>
      <c r="G30" s="37">
        <v>0.1418854</v>
      </c>
    </row>
    <row r="31" spans="1:7" ht="12">
      <c r="A31" s="20" t="s">
        <v>39</v>
      </c>
      <c r="B31" s="29">
        <v>-0.01846053</v>
      </c>
      <c r="C31" s="14">
        <v>0.08166585</v>
      </c>
      <c r="D31" s="14">
        <v>0.03002519</v>
      </c>
      <c r="E31" s="14">
        <v>0.02208275</v>
      </c>
      <c r="F31" s="25">
        <v>0.02625085</v>
      </c>
      <c r="G31" s="35">
        <v>0.03305527</v>
      </c>
    </row>
    <row r="32" spans="1:7" ht="12">
      <c r="A32" s="20" t="s">
        <v>40</v>
      </c>
      <c r="B32" s="29">
        <v>0.005552045</v>
      </c>
      <c r="C32" s="14">
        <v>-0.04120172</v>
      </c>
      <c r="D32" s="14">
        <v>0.006191294</v>
      </c>
      <c r="E32" s="14">
        <v>0.02733614</v>
      </c>
      <c r="F32" s="25">
        <v>0.04233324</v>
      </c>
      <c r="G32" s="35">
        <v>0.004627686</v>
      </c>
    </row>
    <row r="33" spans="1:7" ht="12">
      <c r="A33" s="20" t="s">
        <v>41</v>
      </c>
      <c r="B33" s="29">
        <v>0.08227526</v>
      </c>
      <c r="C33" s="14">
        <v>0.04187155</v>
      </c>
      <c r="D33" s="14">
        <v>-0.005744076</v>
      </c>
      <c r="E33" s="14">
        <v>0.009432857</v>
      </c>
      <c r="F33" s="25">
        <v>0.03121667</v>
      </c>
      <c r="G33" s="35">
        <v>0.02699965</v>
      </c>
    </row>
    <row r="34" spans="1:7" ht="12">
      <c r="A34" s="21" t="s">
        <v>42</v>
      </c>
      <c r="B34" s="31">
        <v>-0.02088336</v>
      </c>
      <c r="C34" s="16">
        <v>-0.003386931</v>
      </c>
      <c r="D34" s="16">
        <v>-0.0001409824</v>
      </c>
      <c r="E34" s="16">
        <v>0.009128593</v>
      </c>
      <c r="F34" s="27">
        <v>-0.01167034</v>
      </c>
      <c r="G34" s="37">
        <v>-0.003220055</v>
      </c>
    </row>
    <row r="35" spans="1:7" ht="12.75" thickBot="1">
      <c r="A35" s="22" t="s">
        <v>43</v>
      </c>
      <c r="B35" s="32">
        <v>0.0005535054</v>
      </c>
      <c r="C35" s="17">
        <v>0.00129823</v>
      </c>
      <c r="D35" s="17">
        <v>0.004435589</v>
      </c>
      <c r="E35" s="17">
        <v>0.007019739</v>
      </c>
      <c r="F35" s="28">
        <v>0.004639857</v>
      </c>
      <c r="G35" s="38">
        <v>0.003770635</v>
      </c>
    </row>
    <row r="36" spans="1:7" ht="12">
      <c r="A36" s="4" t="s">
        <v>44</v>
      </c>
      <c r="B36" s="3">
        <v>22.2168</v>
      </c>
      <c r="C36" s="3">
        <v>22.2229</v>
      </c>
      <c r="D36" s="3">
        <v>22.24121</v>
      </c>
      <c r="E36" s="3">
        <v>22.24732</v>
      </c>
      <c r="F36" s="3">
        <v>22.26257</v>
      </c>
      <c r="G36" s="3"/>
    </row>
    <row r="37" spans="1:6" ht="12">
      <c r="A37" s="4" t="s">
        <v>45</v>
      </c>
      <c r="B37" s="2">
        <v>-0.3051758</v>
      </c>
      <c r="C37" s="2">
        <v>-0.2802531</v>
      </c>
      <c r="D37" s="2">
        <v>-0.2660116</v>
      </c>
      <c r="E37" s="2">
        <v>-0.2578735</v>
      </c>
      <c r="F37" s="2">
        <v>-0.2522787</v>
      </c>
    </row>
    <row r="38" spans="1:7" ht="12">
      <c r="A38" s="4" t="s">
        <v>52</v>
      </c>
      <c r="B38" s="2">
        <v>4.893407E-05</v>
      </c>
      <c r="C38" s="2">
        <v>-0.0001342444</v>
      </c>
      <c r="D38" s="2">
        <v>6.134121E-05</v>
      </c>
      <c r="E38" s="2">
        <v>4.983009E-05</v>
      </c>
      <c r="F38" s="2">
        <v>0</v>
      </c>
      <c r="G38" s="2">
        <v>0.0002312146</v>
      </c>
    </row>
    <row r="39" spans="1:7" ht="12.75" thickBot="1">
      <c r="A39" s="4" t="s">
        <v>53</v>
      </c>
      <c r="B39" s="2">
        <v>0.0003177053</v>
      </c>
      <c r="C39" s="2">
        <v>0</v>
      </c>
      <c r="D39" s="2">
        <v>-0.0002484668</v>
      </c>
      <c r="E39" s="2">
        <v>-6.376087E-05</v>
      </c>
      <c r="F39" s="2">
        <v>0.0002343029</v>
      </c>
      <c r="G39" s="2">
        <v>0.0002552979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3.116583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0.002245</v>
      </c>
      <c r="C4">
        <v>0.003752</v>
      </c>
      <c r="D4">
        <v>0.00375</v>
      </c>
      <c r="E4">
        <v>0.00375</v>
      </c>
      <c r="F4">
        <v>0.002091</v>
      </c>
      <c r="G4">
        <v>0.011688</v>
      </c>
    </row>
    <row r="5" spans="1:7" ht="12.75">
      <c r="A5" t="s">
        <v>13</v>
      </c>
      <c r="B5">
        <v>9.786388</v>
      </c>
      <c r="C5">
        <v>4.284035</v>
      </c>
      <c r="D5">
        <v>-1.514841</v>
      </c>
      <c r="E5">
        <v>-4.453295</v>
      </c>
      <c r="F5">
        <v>-7.475684</v>
      </c>
      <c r="G5">
        <v>3.286587</v>
      </c>
    </row>
    <row r="6" spans="1:7" ht="12.75">
      <c r="A6" t="s">
        <v>14</v>
      </c>
      <c r="B6" s="50">
        <v>-25.12642</v>
      </c>
      <c r="C6" s="50">
        <v>78.93007</v>
      </c>
      <c r="D6" s="50">
        <v>-35.64025</v>
      </c>
      <c r="E6" s="50">
        <v>-28.97775</v>
      </c>
      <c r="F6" s="50">
        <v>1.254772</v>
      </c>
      <c r="G6" s="50">
        <v>0.0001991734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3.629062</v>
      </c>
      <c r="C8" s="50">
        <v>1.786192</v>
      </c>
      <c r="D8" s="50">
        <v>3.283152</v>
      </c>
      <c r="E8" s="50">
        <v>1.716603</v>
      </c>
      <c r="F8" s="50">
        <v>-0.8541976</v>
      </c>
      <c r="G8" s="50">
        <v>2.040857</v>
      </c>
    </row>
    <row r="9" spans="1:7" ht="12.75">
      <c r="A9" t="s">
        <v>17</v>
      </c>
      <c r="B9" s="50">
        <v>-1.320227</v>
      </c>
      <c r="C9" s="50">
        <v>-0.5929846</v>
      </c>
      <c r="D9" s="50">
        <v>0.08463634</v>
      </c>
      <c r="E9" s="50">
        <v>0.04908748</v>
      </c>
      <c r="F9" s="50">
        <v>-2.81176</v>
      </c>
      <c r="G9" s="50">
        <v>-0.677766</v>
      </c>
    </row>
    <row r="10" spans="1:7" ht="12.75">
      <c r="A10" t="s">
        <v>18</v>
      </c>
      <c r="B10" s="50">
        <v>-1.378179</v>
      </c>
      <c r="C10" s="50">
        <v>-0.5637554</v>
      </c>
      <c r="D10" s="50">
        <v>-0.8158405</v>
      </c>
      <c r="E10" s="50">
        <v>-0.6853654</v>
      </c>
      <c r="F10" s="50">
        <v>-1.025879</v>
      </c>
      <c r="G10" s="50">
        <v>-0.8329259</v>
      </c>
    </row>
    <row r="11" spans="1:7" ht="12.75">
      <c r="A11" t="s">
        <v>19</v>
      </c>
      <c r="B11" s="50">
        <v>2.431927</v>
      </c>
      <c r="C11" s="50">
        <v>2.188614</v>
      </c>
      <c r="D11" s="50">
        <v>1.81527</v>
      </c>
      <c r="E11" s="50">
        <v>1.623914</v>
      </c>
      <c r="F11" s="50">
        <v>12.5013</v>
      </c>
      <c r="G11" s="50">
        <v>3.381109</v>
      </c>
    </row>
    <row r="12" spans="1:7" ht="12.75">
      <c r="A12" t="s">
        <v>20</v>
      </c>
      <c r="B12" s="50">
        <v>0.1240355</v>
      </c>
      <c r="C12" s="50">
        <v>0.1770026</v>
      </c>
      <c r="D12" s="50">
        <v>-0.2032834</v>
      </c>
      <c r="E12" s="50">
        <v>0.01496287</v>
      </c>
      <c r="F12" s="50">
        <v>-0.1612443</v>
      </c>
      <c r="G12" s="50">
        <v>-0.006469751</v>
      </c>
    </row>
    <row r="13" spans="1:7" ht="12.75">
      <c r="A13" t="s">
        <v>21</v>
      </c>
      <c r="B13" s="50">
        <v>-0.2226471</v>
      </c>
      <c r="C13" s="50">
        <v>-0.04374557</v>
      </c>
      <c r="D13" s="50">
        <v>-0.02937798</v>
      </c>
      <c r="E13" s="50">
        <v>-0.04061059</v>
      </c>
      <c r="F13" s="50">
        <v>-0.2117322</v>
      </c>
      <c r="G13" s="50">
        <v>-0.08782623</v>
      </c>
    </row>
    <row r="14" spans="1:7" ht="12.75">
      <c r="A14" t="s">
        <v>22</v>
      </c>
      <c r="B14" s="50">
        <v>-0.1797464</v>
      </c>
      <c r="C14" s="50">
        <v>-0.07899594</v>
      </c>
      <c r="D14" s="50">
        <v>-0.005428223</v>
      </c>
      <c r="E14" s="50">
        <v>-0.1672445</v>
      </c>
      <c r="F14" s="50">
        <v>-0.07440617</v>
      </c>
      <c r="G14" s="50">
        <v>-0.09642207</v>
      </c>
    </row>
    <row r="15" spans="1:7" ht="12.75">
      <c r="A15" t="s">
        <v>23</v>
      </c>
      <c r="B15" s="50">
        <v>-0.4442754</v>
      </c>
      <c r="C15" s="50">
        <v>-0.1538173</v>
      </c>
      <c r="D15" s="50">
        <v>-0.1759604</v>
      </c>
      <c r="E15" s="50">
        <v>-0.1563043</v>
      </c>
      <c r="F15" s="50">
        <v>-0.4308875</v>
      </c>
      <c r="G15" s="50">
        <v>-0.2387282</v>
      </c>
    </row>
    <row r="16" spans="1:7" ht="12.75">
      <c r="A16" t="s">
        <v>24</v>
      </c>
      <c r="B16" s="50">
        <v>0.03136839</v>
      </c>
      <c r="C16" s="50">
        <v>-0.03308575</v>
      </c>
      <c r="D16" s="50">
        <v>-0.07443062</v>
      </c>
      <c r="E16" s="50">
        <v>-0.003625384</v>
      </c>
      <c r="F16" s="50">
        <v>-0.004244781</v>
      </c>
      <c r="G16" s="50">
        <v>-0.02279386</v>
      </c>
    </row>
    <row r="17" spans="1:7" ht="12.75">
      <c r="A17" t="s">
        <v>25</v>
      </c>
      <c r="B17" s="50">
        <v>0.001352509</v>
      </c>
      <c r="C17" s="50">
        <v>-0.01161067</v>
      </c>
      <c r="D17" s="50">
        <v>0.003782532</v>
      </c>
      <c r="E17" s="50">
        <v>-0.0109399</v>
      </c>
      <c r="F17" s="50">
        <v>-0.0005230149</v>
      </c>
      <c r="G17" s="50">
        <v>-0.004391958</v>
      </c>
    </row>
    <row r="18" spans="1:7" ht="12.75">
      <c r="A18" t="s">
        <v>26</v>
      </c>
      <c r="B18" s="50">
        <v>0.0161134</v>
      </c>
      <c r="C18" s="50">
        <v>-0.005010347</v>
      </c>
      <c r="D18" s="50">
        <v>0.04247296</v>
      </c>
      <c r="E18" s="50">
        <v>0.03788713</v>
      </c>
      <c r="F18" s="50">
        <v>-0.002035221</v>
      </c>
      <c r="G18" s="50">
        <v>0.02017653</v>
      </c>
    </row>
    <row r="19" spans="1:7" ht="12.75">
      <c r="A19" t="s">
        <v>27</v>
      </c>
      <c r="B19" s="50">
        <v>-0.213077</v>
      </c>
      <c r="C19" s="50">
        <v>-0.1997633</v>
      </c>
      <c r="D19" s="50">
        <v>-0.2003029</v>
      </c>
      <c r="E19" s="50">
        <v>-0.196617</v>
      </c>
      <c r="F19" s="50">
        <v>-0.1561397</v>
      </c>
      <c r="G19" s="50">
        <v>-0.1952026</v>
      </c>
    </row>
    <row r="20" spans="1:7" ht="12.75">
      <c r="A20" t="s">
        <v>28</v>
      </c>
      <c r="B20" s="50">
        <v>0.0008493343</v>
      </c>
      <c r="C20" s="50">
        <v>-0.002848332</v>
      </c>
      <c r="D20" s="50">
        <v>-0.001166448</v>
      </c>
      <c r="E20" s="50">
        <v>0.0006561647</v>
      </c>
      <c r="F20" s="50">
        <v>-0.0009703716</v>
      </c>
      <c r="G20" s="50">
        <v>-0.0008160272</v>
      </c>
    </row>
    <row r="21" spans="1:7" ht="12.75">
      <c r="A21" t="s">
        <v>29</v>
      </c>
      <c r="B21" s="50">
        <v>-187.4489</v>
      </c>
      <c r="C21" s="50">
        <v>5.024019</v>
      </c>
      <c r="D21" s="50">
        <v>146.2663</v>
      </c>
      <c r="E21" s="50">
        <v>37.76747</v>
      </c>
      <c r="F21" s="50">
        <v>-137.8748</v>
      </c>
      <c r="G21" s="50">
        <v>0.0007880333</v>
      </c>
    </row>
    <row r="22" spans="1:7" ht="12.75">
      <c r="A22" t="s">
        <v>30</v>
      </c>
      <c r="B22" s="50">
        <v>195.7528</v>
      </c>
      <c r="C22" s="50">
        <v>85.68279</v>
      </c>
      <c r="D22" s="50">
        <v>-30.29691</v>
      </c>
      <c r="E22" s="50">
        <v>-89.06825</v>
      </c>
      <c r="F22" s="50">
        <v>-149.5248</v>
      </c>
      <c r="G22" s="50">
        <v>0</v>
      </c>
    </row>
    <row r="23" spans="1:7" ht="12.75">
      <c r="A23" t="s">
        <v>31</v>
      </c>
      <c r="B23" s="50">
        <v>1.39329</v>
      </c>
      <c r="C23" s="50">
        <v>-0.7728809</v>
      </c>
      <c r="D23" s="50">
        <v>1.442357</v>
      </c>
      <c r="E23" s="50">
        <v>2.665481</v>
      </c>
      <c r="F23" s="50">
        <v>6.97828</v>
      </c>
      <c r="G23" s="50">
        <v>1.938885</v>
      </c>
    </row>
    <row r="24" spans="1:7" ht="12.75">
      <c r="A24" t="s">
        <v>32</v>
      </c>
      <c r="B24" s="50">
        <v>-0.6549975</v>
      </c>
      <c r="C24" s="50">
        <v>4.001965</v>
      </c>
      <c r="D24" s="50">
        <v>2.643051</v>
      </c>
      <c r="E24" s="50">
        <v>-0.1457602</v>
      </c>
      <c r="F24" s="50">
        <v>2.194498</v>
      </c>
      <c r="G24" s="50">
        <v>1.76402</v>
      </c>
    </row>
    <row r="25" spans="1:7" ht="12.75">
      <c r="A25" t="s">
        <v>33</v>
      </c>
      <c r="B25" s="50">
        <v>-0.1279195</v>
      </c>
      <c r="C25" s="50">
        <v>-0.967285</v>
      </c>
      <c r="D25" s="50">
        <v>0.2646917</v>
      </c>
      <c r="E25" s="50">
        <v>0.782941</v>
      </c>
      <c r="F25" s="50">
        <v>-1.376607</v>
      </c>
      <c r="G25" s="50">
        <v>-0.183789</v>
      </c>
    </row>
    <row r="26" spans="1:7" ht="12.75">
      <c r="A26" t="s">
        <v>34</v>
      </c>
      <c r="B26" s="50">
        <v>1.587557</v>
      </c>
      <c r="C26" s="50">
        <v>0.7406097</v>
      </c>
      <c r="D26" s="50">
        <v>0.4367778</v>
      </c>
      <c r="E26" s="50">
        <v>0.3327352</v>
      </c>
      <c r="F26" s="50">
        <v>1.127833</v>
      </c>
      <c r="G26" s="50">
        <v>0.7432342</v>
      </c>
    </row>
    <row r="27" spans="1:7" ht="12.75">
      <c r="A27" t="s">
        <v>35</v>
      </c>
      <c r="B27" s="50">
        <v>-0.009206027</v>
      </c>
      <c r="C27" s="50">
        <v>0.1165574</v>
      </c>
      <c r="D27" s="50">
        <v>0.1533907</v>
      </c>
      <c r="E27" s="50">
        <v>-0.09988288</v>
      </c>
      <c r="F27" s="50">
        <v>-0.0590171</v>
      </c>
      <c r="G27" s="50">
        <v>0.03168328</v>
      </c>
    </row>
    <row r="28" spans="1:7" ht="12.75">
      <c r="A28" t="s">
        <v>36</v>
      </c>
      <c r="B28" s="50">
        <v>-0.02958184</v>
      </c>
      <c r="C28" s="50">
        <v>-0.06506335</v>
      </c>
      <c r="D28" s="50">
        <v>0.1478816</v>
      </c>
      <c r="E28" s="50">
        <v>0.143927</v>
      </c>
      <c r="F28" s="50">
        <v>0.2831342</v>
      </c>
      <c r="G28" s="50">
        <v>0.08826412</v>
      </c>
    </row>
    <row r="29" spans="1:7" ht="12.75">
      <c r="A29" t="s">
        <v>37</v>
      </c>
      <c r="B29" s="50">
        <v>0.01842197</v>
      </c>
      <c r="C29" s="50">
        <v>0.05015158</v>
      </c>
      <c r="D29" s="50">
        <v>0.03011765</v>
      </c>
      <c r="E29" s="50">
        <v>0.05968123</v>
      </c>
      <c r="F29" s="50">
        <v>0.03992128</v>
      </c>
      <c r="G29" s="50">
        <v>0.04168496</v>
      </c>
    </row>
    <row r="30" spans="1:7" ht="12.75">
      <c r="A30" t="s">
        <v>38</v>
      </c>
      <c r="B30" s="50">
        <v>0.2338532</v>
      </c>
      <c r="C30" s="50">
        <v>0.2174397</v>
      </c>
      <c r="D30" s="50">
        <v>0.06888812</v>
      </c>
      <c r="E30" s="50">
        <v>-0.0006086005</v>
      </c>
      <c r="F30" s="50">
        <v>0.2940963</v>
      </c>
      <c r="G30" s="50">
        <v>0.1418854</v>
      </c>
    </row>
    <row r="31" spans="1:7" ht="12.75">
      <c r="A31" t="s">
        <v>39</v>
      </c>
      <c r="B31" s="50">
        <v>-0.01846053</v>
      </c>
      <c r="C31" s="50">
        <v>0.08166585</v>
      </c>
      <c r="D31" s="50">
        <v>0.03002519</v>
      </c>
      <c r="E31" s="50">
        <v>0.02208275</v>
      </c>
      <c r="F31" s="50">
        <v>0.02625085</v>
      </c>
      <c r="G31" s="50">
        <v>0.03305527</v>
      </c>
    </row>
    <row r="32" spans="1:7" ht="12.75">
      <c r="A32" t="s">
        <v>40</v>
      </c>
      <c r="B32" s="50">
        <v>0.005552045</v>
      </c>
      <c r="C32" s="50">
        <v>-0.04120172</v>
      </c>
      <c r="D32" s="50">
        <v>0.006191294</v>
      </c>
      <c r="E32" s="50">
        <v>0.02733614</v>
      </c>
      <c r="F32" s="50">
        <v>0.04233324</v>
      </c>
      <c r="G32" s="50">
        <v>0.004627686</v>
      </c>
    </row>
    <row r="33" spans="1:7" ht="12.75">
      <c r="A33" t="s">
        <v>41</v>
      </c>
      <c r="B33" s="50">
        <v>0.08227526</v>
      </c>
      <c r="C33" s="50">
        <v>0.04187155</v>
      </c>
      <c r="D33" s="50">
        <v>-0.005744076</v>
      </c>
      <c r="E33" s="50">
        <v>0.009432857</v>
      </c>
      <c r="F33" s="50">
        <v>0.03121667</v>
      </c>
      <c r="G33" s="50">
        <v>0.02699965</v>
      </c>
    </row>
    <row r="34" spans="1:7" ht="12.75">
      <c r="A34" t="s">
        <v>42</v>
      </c>
      <c r="B34" s="50">
        <v>-0.02088336</v>
      </c>
      <c r="C34" s="50">
        <v>-0.003386931</v>
      </c>
      <c r="D34" s="50">
        <v>-0.0001409824</v>
      </c>
      <c r="E34" s="50">
        <v>0.009128593</v>
      </c>
      <c r="F34" s="50">
        <v>-0.01167034</v>
      </c>
      <c r="G34" s="50">
        <v>-0.003220055</v>
      </c>
    </row>
    <row r="35" spans="1:7" ht="12.75">
      <c r="A35" t="s">
        <v>43</v>
      </c>
      <c r="B35" s="50">
        <v>0.0005535054</v>
      </c>
      <c r="C35" s="50">
        <v>0.00129823</v>
      </c>
      <c r="D35" s="50">
        <v>0.004435589</v>
      </c>
      <c r="E35" s="50">
        <v>0.007019739</v>
      </c>
      <c r="F35" s="50">
        <v>0.004639857</v>
      </c>
      <c r="G35" s="50">
        <v>0.003770635</v>
      </c>
    </row>
    <row r="36" spans="1:6" ht="12.75">
      <c r="A36" t="s">
        <v>44</v>
      </c>
      <c r="B36" s="50">
        <v>22.2168</v>
      </c>
      <c r="C36" s="50">
        <v>22.2229</v>
      </c>
      <c r="D36" s="50">
        <v>22.24121</v>
      </c>
      <c r="E36" s="50">
        <v>22.24732</v>
      </c>
      <c r="F36" s="50">
        <v>22.26257</v>
      </c>
    </row>
    <row r="37" spans="1:6" ht="12.75">
      <c r="A37" t="s">
        <v>45</v>
      </c>
      <c r="B37" s="50">
        <v>-0.3051758</v>
      </c>
      <c r="C37" s="50">
        <v>-0.2802531</v>
      </c>
      <c r="D37" s="50">
        <v>-0.2660116</v>
      </c>
      <c r="E37" s="50">
        <v>-0.2578735</v>
      </c>
      <c r="F37" s="50">
        <v>-0.2522787</v>
      </c>
    </row>
    <row r="38" spans="1:7" ht="12.75">
      <c r="A38" t="s">
        <v>54</v>
      </c>
      <c r="B38" s="50">
        <v>4.893407E-05</v>
      </c>
      <c r="C38" s="50">
        <v>-0.0001342444</v>
      </c>
      <c r="D38" s="50">
        <v>6.134121E-05</v>
      </c>
      <c r="E38" s="50">
        <v>4.983009E-05</v>
      </c>
      <c r="F38" s="50">
        <v>0</v>
      </c>
      <c r="G38" s="50">
        <v>0.0002312146</v>
      </c>
    </row>
    <row r="39" spans="1:7" ht="12.75">
      <c r="A39" t="s">
        <v>55</v>
      </c>
      <c r="B39" s="50">
        <v>0.0003177053</v>
      </c>
      <c r="C39" s="50">
        <v>0</v>
      </c>
      <c r="D39" s="50">
        <v>-0.0002484668</v>
      </c>
      <c r="E39" s="50">
        <v>-6.376087E-05</v>
      </c>
      <c r="F39" s="50">
        <v>0.0002343029</v>
      </c>
      <c r="G39" s="50">
        <v>0.0002552979</v>
      </c>
    </row>
    <row r="40" spans="2:5" ht="12.75">
      <c r="B40" t="s">
        <v>46</v>
      </c>
      <c r="C40">
        <v>-0.003751</v>
      </c>
      <c r="D40" t="s">
        <v>47</v>
      </c>
      <c r="E40">
        <v>3.116583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4.893408286655054E-05</v>
      </c>
      <c r="C50">
        <f>-0.017/(C7*C7+C22*C22)*(C21*C22+C6*C7)</f>
        <v>-0.00013424444362383802</v>
      </c>
      <c r="D50">
        <f>-0.017/(D7*D7+D22*D22)*(D21*D22+D6*D7)</f>
        <v>6.13412028250216E-05</v>
      </c>
      <c r="E50">
        <f>-0.017/(E7*E7+E22*E22)*(E21*E22+E6*E7)</f>
        <v>4.983008192145306E-05</v>
      </c>
      <c r="F50">
        <f>-0.017/(F7*F7+F22*F22)*(F21*F22+F6*F7)</f>
        <v>-5.636521527510086E-06</v>
      </c>
      <c r="G50">
        <f>(B50*B$4+C50*C$4+D50*D$4+E50*E$4+F50*F$4)/SUM(B$4:F$4)</f>
        <v>7.235190431115009E-07</v>
      </c>
    </row>
    <row r="51" spans="1:7" ht="12.75">
      <c r="A51" t="s">
        <v>58</v>
      </c>
      <c r="B51">
        <f>-0.017/(B7*B7+B22*B22)*(B21*B7-B6*B22)</f>
        <v>0.0003177052316263441</v>
      </c>
      <c r="C51">
        <f>-0.017/(C7*C7+C22*C22)*(C21*C7-C6*C22)</f>
        <v>-7.390588452831186E-06</v>
      </c>
      <c r="D51">
        <f>-0.017/(D7*D7+D22*D22)*(D21*D7-D6*D22)</f>
        <v>-0.0002484668651098719</v>
      </c>
      <c r="E51">
        <f>-0.017/(E7*E7+E22*E22)*(E21*E7-E6*E22)</f>
        <v>-6.376087118058996E-05</v>
      </c>
      <c r="F51">
        <f>-0.017/(F7*F7+F22*F22)*(F21*F7-F6*F22)</f>
        <v>0.00023430288002459034</v>
      </c>
      <c r="G51">
        <f>(B51*B$4+C51*C$4+D51*D$4+E51*E$4+F51*F$4)/SUM(B$4:F$4)</f>
        <v>2.9458995177740835E-07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9999.968815211583</v>
      </c>
      <c r="C62">
        <f>C7+(2/0.017)*(C8*C50-C23*C51)</f>
        <v>9999.971117835776</v>
      </c>
      <c r="D62">
        <f>D7+(2/0.017)*(D8*D50-D23*D51)</f>
        <v>10000.06585534293</v>
      </c>
      <c r="E62">
        <f>E7+(2/0.017)*(E8*E50-E23*E51)</f>
        <v>10000.03005786574</v>
      </c>
      <c r="F62">
        <f>F7+(2/0.017)*(F8*F50-F23*F51)</f>
        <v>9999.808209835475</v>
      </c>
    </row>
    <row r="63" spans="1:6" ht="12.75">
      <c r="A63" t="s">
        <v>66</v>
      </c>
      <c r="B63">
        <f>B8+(3/0.017)*(B9*B50-B24*B51)</f>
        <v>3.6543841238290913</v>
      </c>
      <c r="C63">
        <f>C8+(3/0.017)*(C9*C50-C24*C51)</f>
        <v>1.805459370121554</v>
      </c>
      <c r="D63">
        <f>D8+(3/0.017)*(D9*D50-D24*D51)</f>
        <v>3.399958286681262</v>
      </c>
      <c r="E63">
        <f>E8+(3/0.017)*(E9*E50-E24*E51)</f>
        <v>1.715394571026046</v>
      </c>
      <c r="F63">
        <f>F8+(3/0.017)*(F9*F50-F24*F51)</f>
        <v>-0.9421379510302373</v>
      </c>
    </row>
    <row r="64" spans="1:6" ht="12.75">
      <c r="A64" t="s">
        <v>67</v>
      </c>
      <c r="B64">
        <f>B9+(4/0.017)*(B10*B50-B25*B51)</f>
        <v>-1.3265327014150385</v>
      </c>
      <c r="C64">
        <f>C9+(4/0.017)*(C10*C50-C25*C51)</f>
        <v>-0.5768593706679206</v>
      </c>
      <c r="D64">
        <f>D9+(4/0.017)*(D10*D50-D25*D51)</f>
        <v>0.08833574690264369</v>
      </c>
      <c r="E64">
        <f>E9+(4/0.017)*(E10*E50-E25*E51)</f>
        <v>0.05279787675644067</v>
      </c>
      <c r="F64">
        <f>F9+(4/0.017)*(F10*F50-F25*F51)</f>
        <v>-2.7345069708634986</v>
      </c>
    </row>
    <row r="65" spans="1:6" ht="12.75">
      <c r="A65" t="s">
        <v>68</v>
      </c>
      <c r="B65">
        <f>B10+(5/0.017)*(B11*B50-B26*B51)</f>
        <v>-1.4915234256063596</v>
      </c>
      <c r="C65">
        <f>C10+(5/0.017)*(C11*C50-C26*C51)</f>
        <v>-0.6485600256589612</v>
      </c>
      <c r="D65">
        <f>D10+(5/0.017)*(D11*D50-D26*D51)</f>
        <v>-0.7511711894212459</v>
      </c>
      <c r="E65">
        <f>E10+(5/0.017)*(E11*E50-E26*E51)</f>
        <v>-0.6553256194476934</v>
      </c>
      <c r="F65">
        <f>F10+(5/0.017)*(F11*F50-F26*F51)</f>
        <v>-1.1243255784290105</v>
      </c>
    </row>
    <row r="66" spans="1:6" ht="12.75">
      <c r="A66" t="s">
        <v>69</v>
      </c>
      <c r="B66">
        <f>B11+(6/0.017)*(B12*B50-B27*B51)</f>
        <v>2.435101482250278</v>
      </c>
      <c r="C66">
        <f>C11+(6/0.017)*(C12*C50-C27*C51)</f>
        <v>2.180531580782668</v>
      </c>
      <c r="D66">
        <f>D11+(6/0.017)*(D12*D50-D27*D51)</f>
        <v>1.8243204205043466</v>
      </c>
      <c r="E66">
        <f>E11+(6/0.017)*(E12*E50-E27*E51)</f>
        <v>1.6219294052681368</v>
      </c>
      <c r="F66">
        <f>F11+(6/0.017)*(F12*F50-F27*F51)</f>
        <v>12.506501200047826</v>
      </c>
    </row>
    <row r="67" spans="1:6" ht="12.75">
      <c r="A67" t="s">
        <v>70</v>
      </c>
      <c r="B67">
        <f>B12+(7/0.017)*(B13*B50-B28*B51)</f>
        <v>0.12341920093024436</v>
      </c>
      <c r="C67">
        <f>C12+(7/0.017)*(C13*C50-C28*C51)</f>
        <v>0.1792227295786539</v>
      </c>
      <c r="D67">
        <f>D12+(7/0.017)*(D13*D50-D28*D51)</f>
        <v>-0.18889568361719775</v>
      </c>
      <c r="E67">
        <f>E12+(7/0.017)*(E13*E50-E28*E51)</f>
        <v>0.01790833900934186</v>
      </c>
      <c r="F67">
        <f>F12+(7/0.017)*(F13*F50-F28*F51)</f>
        <v>-0.18806901045474347</v>
      </c>
    </row>
    <row r="68" spans="1:6" ht="12.75">
      <c r="A68" t="s">
        <v>71</v>
      </c>
      <c r="B68">
        <f>B13+(8/0.017)*(B14*B50-B29*B51)</f>
        <v>-0.22954050304867185</v>
      </c>
      <c r="C68">
        <f>C13+(8/0.017)*(C14*C50-C29*C51)</f>
        <v>-0.038580668493232315</v>
      </c>
      <c r="D68">
        <f>D13+(8/0.017)*(D14*D50-D29*D51)</f>
        <v>-0.026013149716727586</v>
      </c>
      <c r="E68">
        <f>E13+(8/0.017)*(E14*E50-E29*E51)</f>
        <v>-0.04274163937316861</v>
      </c>
      <c r="F68">
        <f>F13+(8/0.017)*(F14*F50-F29*F51)</f>
        <v>-0.21593656654083931</v>
      </c>
    </row>
    <row r="69" spans="1:6" ht="12.75">
      <c r="A69" t="s">
        <v>72</v>
      </c>
      <c r="B69">
        <f>B14+(9/0.017)*(B15*B50-B30*B51)</f>
        <v>-0.23058930287091675</v>
      </c>
      <c r="C69">
        <f>C14+(9/0.017)*(C15*C50-C30*C51)</f>
        <v>-0.06721328548540868</v>
      </c>
      <c r="D69">
        <f>D14+(9/0.017)*(D15*D50-D30*D51)</f>
        <v>-0.002080862193690198</v>
      </c>
      <c r="E69">
        <f>E14+(9/0.017)*(E15*E50-E30*E51)</f>
        <v>-0.17138844992622393</v>
      </c>
      <c r="F69">
        <f>F14+(9/0.017)*(F15*F50-F30*F51)</f>
        <v>-0.10960088357788342</v>
      </c>
    </row>
    <row r="70" spans="1:6" ht="12.75">
      <c r="A70" t="s">
        <v>73</v>
      </c>
      <c r="B70">
        <f>B15+(10/0.017)*(B16*B50-B31*B51)</f>
        <v>-0.43992246449691447</v>
      </c>
      <c r="C70">
        <f>C15+(10/0.017)*(C16*C50-C31*C51)</f>
        <v>-0.15084957247727762</v>
      </c>
      <c r="D70">
        <f>D15+(10/0.017)*(D16*D50-D31*D51)</f>
        <v>-0.174257693484814</v>
      </c>
      <c r="E70">
        <f>E15+(10/0.017)*(E16*E50-E31*E51)</f>
        <v>-0.15558232223744328</v>
      </c>
      <c r="F70">
        <f>F15+(10/0.017)*(F16*F50-F31*F51)</f>
        <v>-0.43449145526976907</v>
      </c>
    </row>
    <row r="71" spans="1:6" ht="12.75">
      <c r="A71" t="s">
        <v>74</v>
      </c>
      <c r="B71">
        <f>B16+(11/0.017)*(B17*B50-B32*B51)</f>
        <v>0.030269858852491036</v>
      </c>
      <c r="C71">
        <f>C16+(11/0.017)*(C17*C50-C32*C51)</f>
        <v>-0.03227423277882392</v>
      </c>
      <c r="D71">
        <f>D16+(11/0.017)*(D17*D50-D32*D51)</f>
        <v>-0.07328509522286267</v>
      </c>
      <c r="E71">
        <f>E16+(11/0.017)*(E17*E50-E32*E51)</f>
        <v>-0.0028503110666516034</v>
      </c>
      <c r="F71">
        <f>F16+(11/0.017)*(F17*F50-F32*F51)</f>
        <v>-0.010660920573430613</v>
      </c>
    </row>
    <row r="72" spans="1:6" ht="12.75">
      <c r="A72" t="s">
        <v>75</v>
      </c>
      <c r="B72">
        <f>B17+(12/0.017)*(B18*B50-B33*B51)</f>
        <v>-0.016542163530274684</v>
      </c>
      <c r="C72">
        <f>C17+(12/0.017)*(C18*C50-C33*C51)</f>
        <v>-0.01091744648989917</v>
      </c>
      <c r="D72">
        <f>D17+(12/0.017)*(D18*D50-D33*D51)</f>
        <v>0.004614153103952595</v>
      </c>
      <c r="E72">
        <f>E17+(12/0.017)*(E18*E50-E33*E51)</f>
        <v>-0.009182700490557177</v>
      </c>
      <c r="F72">
        <f>F17+(12/0.017)*(F18*F50-F33*F51)</f>
        <v>-0.005677850748562933</v>
      </c>
    </row>
    <row r="73" spans="1:6" ht="12.75">
      <c r="A73" t="s">
        <v>76</v>
      </c>
      <c r="B73">
        <f>B18+(13/0.017)*(B19*B50-B34*B51)</f>
        <v>0.01321365452722026</v>
      </c>
      <c r="C73">
        <f>C18+(13/0.017)*(C19*C50-C34*C51)</f>
        <v>0.015477715439629126</v>
      </c>
      <c r="D73">
        <f>D18+(13/0.017)*(D19*D50-D34*D51)</f>
        <v>0.03305036861682659</v>
      </c>
      <c r="E73">
        <f>E18+(13/0.017)*(E19*E50-E34*E51)</f>
        <v>0.03084006386631618</v>
      </c>
      <c r="F73">
        <f>F18+(13/0.017)*(F19*F50-F34*F51)</f>
        <v>0.00072879239363511</v>
      </c>
    </row>
    <row r="74" spans="1:6" ht="12.75">
      <c r="A74" t="s">
        <v>77</v>
      </c>
      <c r="B74">
        <f>B19+(14/0.017)*(B20*B50-B35*B51)</f>
        <v>-0.21318759190165537</v>
      </c>
      <c r="C74">
        <f>C19+(14/0.017)*(C20*C50-C35*C51)</f>
        <v>-0.19944050329438803</v>
      </c>
      <c r="D74">
        <f>D19+(14/0.017)*(D20*D50-D35*D51)</f>
        <v>-0.19945421541261754</v>
      </c>
      <c r="E74">
        <f>E19+(14/0.017)*(E20*E50-E35*E51)</f>
        <v>-0.19622147412894267</v>
      </c>
      <c r="F74">
        <f>F19+(14/0.017)*(F20*F50-F35*F51)</f>
        <v>-0.15703048074860285</v>
      </c>
    </row>
    <row r="75" spans="1:6" ht="12.75">
      <c r="A75" t="s">
        <v>78</v>
      </c>
      <c r="B75" s="50">
        <f>B20</f>
        <v>0.0008493343</v>
      </c>
      <c r="C75" s="50">
        <f>C20</f>
        <v>-0.002848332</v>
      </c>
      <c r="D75" s="50">
        <f>D20</f>
        <v>-0.001166448</v>
      </c>
      <c r="E75" s="50">
        <f>E20</f>
        <v>0.0006561647</v>
      </c>
      <c r="F75" s="50">
        <f>F20</f>
        <v>-0.0009703716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195.8964648648957</v>
      </c>
      <c r="C82">
        <f>C22+(2/0.017)*(C8*C51+C23*C50)</f>
        <v>85.69344340663979</v>
      </c>
      <c r="D82">
        <f>D22+(2/0.017)*(D8*D51+D23*D50)</f>
        <v>-30.382472184921898</v>
      </c>
      <c r="E82">
        <f>E22+(2/0.017)*(E8*E51+E23*E50)</f>
        <v>-89.06550070190131</v>
      </c>
      <c r="F82">
        <f>F22+(2/0.017)*(F8*F51+F23*F50)</f>
        <v>-149.55297343332177</v>
      </c>
    </row>
    <row r="83" spans="1:6" ht="12.75">
      <c r="A83" t="s">
        <v>81</v>
      </c>
      <c r="B83">
        <f>B23+(3/0.017)*(B9*B51+B24*B50)</f>
        <v>1.3136144599805757</v>
      </c>
      <c r="C83">
        <f>C23+(3/0.017)*(C9*C51+C24*C50)</f>
        <v>-0.8669148517099305</v>
      </c>
      <c r="D83">
        <f>D23+(3/0.017)*(D9*D51+D24*D50)</f>
        <v>1.467256753187124</v>
      </c>
      <c r="E83">
        <f>E23+(3/0.017)*(E9*E51+E24*E50)</f>
        <v>2.6636469229654565</v>
      </c>
      <c r="F83">
        <f>F23+(3/0.017)*(F9*F51+F24*F50)</f>
        <v>6.85983774097229</v>
      </c>
    </row>
    <row r="84" spans="1:6" ht="12.75">
      <c r="A84" t="s">
        <v>82</v>
      </c>
      <c r="B84">
        <f>B24+(4/0.017)*(B10*B51+B25*B50)</f>
        <v>-0.7594949827837203</v>
      </c>
      <c r="C84">
        <f>C24+(4/0.017)*(C10*C51+C25*C50)</f>
        <v>4.033498910776505</v>
      </c>
      <c r="D84">
        <f>D24+(4/0.017)*(D10*D51+D25*D50)</f>
        <v>2.694567667934228</v>
      </c>
      <c r="E84">
        <f>E24+(4/0.017)*(E10*E51+E25*E50)</f>
        <v>-0.1262981978468946</v>
      </c>
      <c r="F84">
        <f>F24+(4/0.017)*(F10*F51+F25*F50)</f>
        <v>2.1397669107608643</v>
      </c>
    </row>
    <row r="85" spans="1:6" ht="12.75">
      <c r="A85" t="s">
        <v>83</v>
      </c>
      <c r="B85">
        <f>B25+(5/0.017)*(B11*B51+B26*B50)</f>
        <v>0.12217508136080371</v>
      </c>
      <c r="C85">
        <f>C25+(5/0.017)*(C11*C51+C26*C50)</f>
        <v>-1.001284377198536</v>
      </c>
      <c r="D85">
        <f>D25+(5/0.017)*(D11*D51+D26*D50)</f>
        <v>0.1399146498209616</v>
      </c>
      <c r="E85">
        <f>E25+(5/0.017)*(E11*E51+E26*E50)</f>
        <v>0.7573639561505278</v>
      </c>
      <c r="F85">
        <f>F25+(5/0.017)*(F11*F51+F26*F50)</f>
        <v>-0.5169794885095661</v>
      </c>
    </row>
    <row r="86" spans="1:6" ht="12.75">
      <c r="A86" t="s">
        <v>84</v>
      </c>
      <c r="B86">
        <f>B26+(6/0.017)*(B12*B51+B27*B50)</f>
        <v>1.6013062607421058</v>
      </c>
      <c r="C86">
        <f>C26+(6/0.017)*(C12*C51+C27*C50)</f>
        <v>0.7346254635229686</v>
      </c>
      <c r="D86">
        <f>D26+(6/0.017)*(D12*D51+D27*D50)</f>
        <v>0.45792545617660524</v>
      </c>
      <c r="E86">
        <f>E26+(6/0.017)*(E12*E51+E27*E50)</f>
        <v>0.33064182904017203</v>
      </c>
      <c r="F86">
        <f>F26+(6/0.017)*(F12*F51+F27*F50)</f>
        <v>1.114616287274268</v>
      </c>
    </row>
    <row r="87" spans="1:6" ht="12.75">
      <c r="A87" t="s">
        <v>85</v>
      </c>
      <c r="B87">
        <f>B27+(7/0.017)*(B13*B51+B28*B50)</f>
        <v>-0.03892873057672775</v>
      </c>
      <c r="C87">
        <f>C27+(7/0.017)*(C13*C51+C28*C50)</f>
        <v>0.12028704065170018</v>
      </c>
      <c r="D87">
        <f>D27+(7/0.017)*(D13*D51+D28*D50)</f>
        <v>0.1601315722761673</v>
      </c>
      <c r="E87">
        <f>E27+(7/0.017)*(E13*E51+E28*E50)</f>
        <v>-0.09586353731836075</v>
      </c>
      <c r="F87">
        <f>F27+(7/0.017)*(F13*F51+F28*F50)</f>
        <v>-0.08010165846305403</v>
      </c>
    </row>
    <row r="88" spans="1:6" ht="12.75">
      <c r="A88" t="s">
        <v>86</v>
      </c>
      <c r="B88">
        <f>B28+(8/0.017)*(B14*B51+B29*B50)</f>
        <v>-0.056031209147979474</v>
      </c>
      <c r="C88">
        <f>C28+(8/0.017)*(C14*C51+C29*C50)</f>
        <v>-0.0679568768103397</v>
      </c>
      <c r="D88">
        <f>D28+(8/0.017)*(D14*D51+D29*D50)</f>
        <v>0.1493856877313837</v>
      </c>
      <c r="E88">
        <f>E28+(8/0.017)*(E14*E51+E29*E50)</f>
        <v>0.15034468263540482</v>
      </c>
      <c r="F88">
        <f>F28+(8/0.017)*(F14*F51+F29*F50)</f>
        <v>0.2748242719638941</v>
      </c>
    </row>
    <row r="89" spans="1:6" ht="12.75">
      <c r="A89" t="s">
        <v>87</v>
      </c>
      <c r="B89">
        <f>B29+(9/0.017)*(B15*B51+B30*B50)</f>
        <v>-0.05024550311525339</v>
      </c>
      <c r="C89">
        <f>C29+(9/0.017)*(C15*C51+C30*C50)</f>
        <v>0.0352998481951131</v>
      </c>
      <c r="D89">
        <f>D29+(9/0.017)*(D15*D51+D30*D50)</f>
        <v>0.05550083129492363</v>
      </c>
      <c r="E89">
        <f>E29+(9/0.017)*(E15*E51+E30*E50)</f>
        <v>0.06494134444238228</v>
      </c>
      <c r="F89">
        <f>F29+(9/0.017)*(F15*F51+F30*F50)</f>
        <v>-0.014404764769668267</v>
      </c>
    </row>
    <row r="90" spans="1:6" ht="12.75">
      <c r="A90" t="s">
        <v>88</v>
      </c>
      <c r="B90">
        <f>B30+(10/0.017)*(B16*B51+B31*B50)</f>
        <v>0.23918411323877356</v>
      </c>
      <c r="C90">
        <f>C30+(10/0.017)*(C16*C51+C31*C50)</f>
        <v>0.2111346038621091</v>
      </c>
      <c r="D90">
        <f>D30+(10/0.017)*(D16*D51+D31*D50)</f>
        <v>0.0808500753466082</v>
      </c>
      <c r="E90">
        <f>E30+(10/0.017)*(E16*E51+E31*E50)</f>
        <v>0.0001746600198559644</v>
      </c>
      <c r="F90">
        <f>F30+(10/0.017)*(F16*F51+F31*F50)</f>
        <v>0.29342422476793284</v>
      </c>
    </row>
    <row r="91" spans="1:6" ht="12.75">
      <c r="A91" t="s">
        <v>89</v>
      </c>
      <c r="B91">
        <f>B31+(11/0.017)*(B17*B51+B32*B50)</f>
        <v>-0.01800669367249789</v>
      </c>
      <c r="C91">
        <f>C31+(11/0.017)*(C17*C51+C32*C50)</f>
        <v>0.0853003222514791</v>
      </c>
      <c r="D91">
        <f>D31+(11/0.017)*(D17*D51+D32*D50)</f>
        <v>0.02966280312239066</v>
      </c>
      <c r="E91">
        <f>E31+(11/0.017)*(E17*E51+E32*E50)</f>
        <v>0.023415496832511373</v>
      </c>
      <c r="F91">
        <f>F31+(11/0.017)*(F17*F51+F32*F50)</f>
        <v>0.02601716074849969</v>
      </c>
    </row>
    <row r="92" spans="1:6" ht="12.75">
      <c r="A92" t="s">
        <v>90</v>
      </c>
      <c r="B92">
        <f>B32+(12/0.017)*(B18*B51+B33*B50)</f>
        <v>0.012007604437643475</v>
      </c>
      <c r="C92">
        <f>C32+(12/0.017)*(C18*C51+C33*C50)</f>
        <v>-0.04514336248522459</v>
      </c>
      <c r="D92">
        <f>D32+(12/0.017)*(D18*D51+D33*D50)</f>
        <v>-0.0015066860617143456</v>
      </c>
      <c r="E92">
        <f>E32+(12/0.017)*(E18*E51+E33*E50)</f>
        <v>0.025962721380045472</v>
      </c>
      <c r="F92">
        <f>F32+(12/0.017)*(F18*F51+F33*F50)</f>
        <v>0.04187243182993503</v>
      </c>
    </row>
    <row r="93" spans="1:6" ht="12.75">
      <c r="A93" t="s">
        <v>91</v>
      </c>
      <c r="B93">
        <f>B33+(13/0.017)*(B19*B51+B34*B50)</f>
        <v>0.029726517987985847</v>
      </c>
      <c r="C93">
        <f>C33+(13/0.017)*(C19*C51+C34*C50)</f>
        <v>0.04334823147515107</v>
      </c>
      <c r="D93">
        <f>D33+(13/0.017)*(D19*D51+D34*D50)</f>
        <v>0.03230767769826465</v>
      </c>
      <c r="E93">
        <f>E33+(13/0.017)*(E19*E51+E34*E50)</f>
        <v>0.019367418570418325</v>
      </c>
      <c r="F93">
        <f>F33+(13/0.017)*(F19*F51+F34*F50)</f>
        <v>0.0032909866731812877</v>
      </c>
    </row>
    <row r="94" spans="1:6" ht="12.75">
      <c r="A94" t="s">
        <v>92</v>
      </c>
      <c r="B94">
        <f>B34+(14/0.017)*(B20*B51+B35*B50)</f>
        <v>-0.02063883498737145</v>
      </c>
      <c r="C94">
        <f>C34+(14/0.017)*(C20*C51+C35*C50)</f>
        <v>-0.003513119847199673</v>
      </c>
      <c r="D94">
        <f>D34+(14/0.017)*(D20*D51+D35*D50)</f>
        <v>0.00032176539959974143</v>
      </c>
      <c r="E94">
        <f>E34+(14/0.017)*(E20*E51+E35*E50)</f>
        <v>0.009382204265375399</v>
      </c>
      <c r="F94">
        <f>F34+(14/0.017)*(F20*F51+F35*F50)</f>
        <v>-0.011879115835420466</v>
      </c>
    </row>
    <row r="95" spans="1:6" ht="12.75">
      <c r="A95" t="s">
        <v>93</v>
      </c>
      <c r="B95" s="50">
        <f>B35</f>
        <v>0.0005535054</v>
      </c>
      <c r="C95" s="50">
        <f>C35</f>
        <v>0.00129823</v>
      </c>
      <c r="D95" s="50">
        <f>D35</f>
        <v>0.004435589</v>
      </c>
      <c r="E95" s="50">
        <f>E35</f>
        <v>0.007019739</v>
      </c>
      <c r="F95" s="50">
        <f>F35</f>
        <v>0.004639857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3.6543955199841998</v>
      </c>
      <c r="C103">
        <f>C63*10000/C62</f>
        <v>1.8054645846940178</v>
      </c>
      <c r="D103">
        <f>D63*10000/D62</f>
        <v>3.399935896286823</v>
      </c>
      <c r="E103">
        <f>E63*10000/E62</f>
        <v>1.7153894149315734</v>
      </c>
      <c r="F103">
        <f>F63*10000/F62</f>
        <v>-0.9421560206560583</v>
      </c>
      <c r="G103">
        <f>AVERAGE(C103:E103)</f>
        <v>2.306929965304138</v>
      </c>
      <c r="H103">
        <f>STDEV(C103:E103)</f>
        <v>0.9476417350056017</v>
      </c>
      <c r="I103">
        <f>(B103*B4+C103*C4+D103*D4+E103*E4+F103*F4)/SUM(B4:F4)</f>
        <v>2.06509127162007</v>
      </c>
      <c r="K103">
        <f>(LN(H103)+LN(H123))/2-LN(K114*K115^3)</f>
        <v>-3.612777710462884</v>
      </c>
    </row>
    <row r="104" spans="1:11" ht="12.75">
      <c r="A104" t="s">
        <v>67</v>
      </c>
      <c r="B104">
        <f>B64*10000/B62</f>
        <v>-1.3265368381921012</v>
      </c>
      <c r="C104">
        <f>C64*10000/C62</f>
        <v>-0.5768610367674404</v>
      </c>
      <c r="D104">
        <f>D64*10000/D62</f>
        <v>0.0883351651683842</v>
      </c>
      <c r="E104">
        <f>E64*10000/E62</f>
        <v>0.05279771805776859</v>
      </c>
      <c r="F104">
        <f>F64*10000/F62</f>
        <v>-2.734559417023548</v>
      </c>
      <c r="G104">
        <f>AVERAGE(C104:E104)</f>
        <v>-0.14524271784709586</v>
      </c>
      <c r="H104">
        <f>STDEV(C104:E104)</f>
        <v>0.37421452063956995</v>
      </c>
      <c r="I104">
        <f>(B104*B4+C104*C4+D104*D4+E104*E4+F104*F4)/SUM(B4:F4)</f>
        <v>-0.6627645137664144</v>
      </c>
      <c r="K104">
        <f>(LN(H104)+LN(H124))/2-LN(K114*K115^4)</f>
        <v>-3.4021818317690604</v>
      </c>
    </row>
    <row r="105" spans="1:11" ht="12.75">
      <c r="A105" t="s">
        <v>68</v>
      </c>
      <c r="B105">
        <f>B65*10000/B62</f>
        <v>-1.4915280769051094</v>
      </c>
      <c r="C105">
        <f>C65*10000/C62</f>
        <v>-0.6485618988460885</v>
      </c>
      <c r="D105">
        <f>D65*10000/D62</f>
        <v>-0.7511662425901957</v>
      </c>
      <c r="E105">
        <f>E65*10000/E62</f>
        <v>-0.6553236496846655</v>
      </c>
      <c r="F105">
        <f>F65*10000/F62</f>
        <v>-1.124347142301351</v>
      </c>
      <c r="G105">
        <f>AVERAGE(C105:E105)</f>
        <v>-0.6850172637069832</v>
      </c>
      <c r="H105">
        <f>STDEV(C105:E105)</f>
        <v>0.05738637359225097</v>
      </c>
      <c r="I105">
        <f>(B105*B4+C105*C4+D105*D4+E105*E4+F105*F4)/SUM(B4:F4)</f>
        <v>-0.8600995475818161</v>
      </c>
      <c r="K105">
        <f>(LN(H105)+LN(H125))/2-LN(K114*K115^5)</f>
        <v>-4.181915636038674</v>
      </c>
    </row>
    <row r="106" spans="1:11" ht="12.75">
      <c r="A106" t="s">
        <v>69</v>
      </c>
      <c r="B106">
        <f>B66*10000/B62</f>
        <v>2.435109076086409</v>
      </c>
      <c r="C106">
        <f>C66*10000/C62</f>
        <v>2.1805378786479785</v>
      </c>
      <c r="D106">
        <f>D66*10000/D62</f>
        <v>1.824308406458775</v>
      </c>
      <c r="E106">
        <f>E66*10000/E62</f>
        <v>1.62192453010916</v>
      </c>
      <c r="F106">
        <f>F66*10000/F62</f>
        <v>12.506741067040517</v>
      </c>
      <c r="G106">
        <f>AVERAGE(C106:E106)</f>
        <v>1.8755902717386377</v>
      </c>
      <c r="H106">
        <f>STDEV(C106:E106)</f>
        <v>0.28281547088406345</v>
      </c>
      <c r="I106">
        <f>(B106*B4+C106*C4+D106*D4+E106*E4+F106*F4)/SUM(B4:F4)</f>
        <v>3.382291960470405</v>
      </c>
      <c r="K106">
        <f>(LN(H106)+LN(H126))/2-LN(K114*K115^6)</f>
        <v>-3.524704276683285</v>
      </c>
    </row>
    <row r="107" spans="1:11" ht="12.75">
      <c r="A107" t="s">
        <v>70</v>
      </c>
      <c r="B107">
        <f>B67*10000/B62</f>
        <v>0.12341958581161137</v>
      </c>
      <c r="C107">
        <f>C67*10000/C62</f>
        <v>0.1792232472141798</v>
      </c>
      <c r="D107">
        <f>D67*10000/D62</f>
        <v>-0.18889443964638772</v>
      </c>
      <c r="E107">
        <f>E67*10000/E62</f>
        <v>0.0179082851808587</v>
      </c>
      <c r="F107">
        <f>F67*10000/F62</f>
        <v>-0.18807261750256882</v>
      </c>
      <c r="G107">
        <f>AVERAGE(C107:E107)</f>
        <v>0.002745697582883589</v>
      </c>
      <c r="H107">
        <f>STDEV(C107:E107)</f>
        <v>0.18452665360834303</v>
      </c>
      <c r="I107">
        <f>(B107*B4+C107*C4+D107*D4+E107*E4+F107*F4)/SUM(B4:F4)</f>
        <v>-0.005448763712402815</v>
      </c>
      <c r="K107">
        <f>(LN(H107)+LN(H127))/2-LN(K114*K115^7)</f>
        <v>-3.349456902905334</v>
      </c>
    </row>
    <row r="108" spans="1:9" ht="12.75">
      <c r="A108" t="s">
        <v>71</v>
      </c>
      <c r="B108">
        <f>B68*10000/B62</f>
        <v>-0.22954121886810622</v>
      </c>
      <c r="C108">
        <f>C68*10000/C62</f>
        <v>-0.03858077992287448</v>
      </c>
      <c r="D108">
        <f>D68*10000/D62</f>
        <v>-0.026012978407366227</v>
      </c>
      <c r="E108">
        <f>E68*10000/E62</f>
        <v>-0.04274151090130899</v>
      </c>
      <c r="F108">
        <f>F68*10000/F62</f>
        <v>-0.21594070807123214</v>
      </c>
      <c r="G108">
        <f>AVERAGE(C108:E108)</f>
        <v>-0.035778423077183236</v>
      </c>
      <c r="H108">
        <f>STDEV(C108:E108)</f>
        <v>0.008709239505730033</v>
      </c>
      <c r="I108">
        <f>(B108*B4+C108*C4+D108*D4+E108*E4+F108*F4)/SUM(B4:F4)</f>
        <v>-0.08785196805966139</v>
      </c>
    </row>
    <row r="109" spans="1:9" ht="12.75">
      <c r="A109" t="s">
        <v>72</v>
      </c>
      <c r="B109">
        <f>B69*10000/B62</f>
        <v>-0.23059002196102135</v>
      </c>
      <c r="C109">
        <f>C69*10000/C62</f>
        <v>-0.06721347961248432</v>
      </c>
      <c r="D109">
        <f>D69*10000/D62</f>
        <v>-0.0020808484901911075</v>
      </c>
      <c r="E109">
        <f>E69*10000/E62</f>
        <v>-0.17138793477067066</v>
      </c>
      <c r="F109">
        <f>F69*10000/F62</f>
        <v>-0.10960298565534855</v>
      </c>
      <c r="G109">
        <f>AVERAGE(C109:E109)</f>
        <v>-0.08022742095778203</v>
      </c>
      <c r="H109">
        <f>STDEV(C109:E109)</f>
        <v>0.08540049395759121</v>
      </c>
      <c r="I109">
        <f>(B109*B4+C109*C4+D109*D4+E109*E4+F109*F4)/SUM(B4:F4)</f>
        <v>-0.10582161631011673</v>
      </c>
    </row>
    <row r="110" spans="1:11" ht="12.75">
      <c r="A110" t="s">
        <v>73</v>
      </c>
      <c r="B110">
        <f>B70*10000/B62</f>
        <v>-0.4399238363900902</v>
      </c>
      <c r="C110">
        <f>C70*10000/C62</f>
        <v>-0.15085000816474853</v>
      </c>
      <c r="D110">
        <f>D70*10000/D62</f>
        <v>-0.17425654591235515</v>
      </c>
      <c r="E110">
        <f>E70*10000/E62</f>
        <v>-0.15558185459159357</v>
      </c>
      <c r="F110">
        <f>F70*10000/F62</f>
        <v>-0.43449978854836224</v>
      </c>
      <c r="G110">
        <f>AVERAGE(C110:E110)</f>
        <v>-0.1602294695562324</v>
      </c>
      <c r="H110">
        <f>STDEV(C110:E110)</f>
        <v>0.012376055348017515</v>
      </c>
      <c r="I110">
        <f>(B110*B4+C110*C4+D110*D4+E110*E4+F110*F4)/SUM(B4:F4)</f>
        <v>-0.23730121266835524</v>
      </c>
      <c r="K110">
        <f>EXP(AVERAGE(K103:K107))</f>
        <v>0.026938271488826566</v>
      </c>
    </row>
    <row r="111" spans="1:9" ht="12.75">
      <c r="A111" t="s">
        <v>74</v>
      </c>
      <c r="B111">
        <f>B71*10000/B62</f>
        <v>0.03026995324869978</v>
      </c>
      <c r="C111">
        <f>C71*10000/C62</f>
        <v>-0.032274325994062276</v>
      </c>
      <c r="D111">
        <f>D71*10000/D62</f>
        <v>-0.07328461260453321</v>
      </c>
      <c r="E111">
        <f>E71*10000/E62</f>
        <v>-0.002850302499250619</v>
      </c>
      <c r="F111">
        <f>F71*10000/F62</f>
        <v>-0.01066112504332322</v>
      </c>
      <c r="G111">
        <f>AVERAGE(C111:E111)</f>
        <v>-0.036136413699282034</v>
      </c>
      <c r="H111">
        <f>STDEV(C111:E111)</f>
        <v>0.03537562439143492</v>
      </c>
      <c r="I111">
        <f>(B111*B4+C111*C4+D111*D4+E111*E4+F111*F4)/SUM(B4:F4)</f>
        <v>-0.023154706838027256</v>
      </c>
    </row>
    <row r="112" spans="1:9" ht="12.75">
      <c r="A112" t="s">
        <v>75</v>
      </c>
      <c r="B112">
        <f>B72*10000/B62</f>
        <v>-0.01654221511682252</v>
      </c>
      <c r="C112">
        <f>C72*10000/C62</f>
        <v>-0.010917478021938485</v>
      </c>
      <c r="D112">
        <f>D72*10000/D62</f>
        <v>0.004614122717489207</v>
      </c>
      <c r="E112">
        <f>E72*10000/E62</f>
        <v>-0.009182672889402292</v>
      </c>
      <c r="F112">
        <f>F72*10000/F62</f>
        <v>-0.005677959646244404</v>
      </c>
      <c r="G112">
        <f>AVERAGE(C112:E112)</f>
        <v>-0.005162009397950524</v>
      </c>
      <c r="H112">
        <f>STDEV(C112:E112)</f>
        <v>0.008510696596981211</v>
      </c>
      <c r="I112">
        <f>(B112*B4+C112*C4+D112*D4+E112*E4+F112*F4)/SUM(B4:F4)</f>
        <v>-0.0068709473467122705</v>
      </c>
    </row>
    <row r="113" spans="1:9" ht="12.75">
      <c r="A113" t="s">
        <v>76</v>
      </c>
      <c r="B113">
        <f>B73*10000/B62</f>
        <v>0.013213695733850827</v>
      </c>
      <c r="C113">
        <f>C73*10000/C62</f>
        <v>0.015477760142750152</v>
      </c>
      <c r="D113">
        <f>D73*10000/D62</f>
        <v>0.03305015096392403</v>
      </c>
      <c r="E113">
        <f>E73*10000/E62</f>
        <v>0.030839971167944895</v>
      </c>
      <c r="F113">
        <f>F73*10000/F62</f>
        <v>0.0007288063714244982</v>
      </c>
      <c r="G113">
        <f>AVERAGE(C113:E113)</f>
        <v>0.02645596075820636</v>
      </c>
      <c r="H113">
        <f>STDEV(C113:E113)</f>
        <v>0.009571410044896256</v>
      </c>
      <c r="I113">
        <f>(B113*B4+C113*C4+D113*D4+E113*E4+F113*F4)/SUM(B4:F4)</f>
        <v>0.021096304535235484</v>
      </c>
    </row>
    <row r="114" spans="1:11" ht="12.75">
      <c r="A114" t="s">
        <v>77</v>
      </c>
      <c r="B114">
        <f>B74*10000/B62</f>
        <v>-0.21318825672472327</v>
      </c>
      <c r="C114">
        <f>C74*10000/C62</f>
        <v>-0.19944107932338864</v>
      </c>
      <c r="D114">
        <f>D74*10000/D62</f>
        <v>-0.1994529019086922</v>
      </c>
      <c r="E114">
        <f>E74*10000/E62</f>
        <v>-0.196220884330843</v>
      </c>
      <c r="F114">
        <f>F74*10000/F62</f>
        <v>-0.15703349249653903</v>
      </c>
      <c r="G114">
        <f>AVERAGE(C114:E114)</f>
        <v>-0.19837162185430798</v>
      </c>
      <c r="H114">
        <f>STDEV(C114:E114)</f>
        <v>0.001862602712466318</v>
      </c>
      <c r="I114">
        <f>(B114*B4+C114*C4+D114*D4+E114*E4+F114*F4)/SUM(B4:F4)</f>
        <v>-0.19496050148684105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0.0008493369486393037</v>
      </c>
      <c r="C115">
        <f>C75*10000/C62</f>
        <v>-0.002848340226623019</v>
      </c>
      <c r="D115">
        <f>D75*10000/D62</f>
        <v>-0.0011664403183672828</v>
      </c>
      <c r="E115">
        <f>E75*10000/E62</f>
        <v>0.0006561627277148826</v>
      </c>
      <c r="F115">
        <f>F75*10000/F62</f>
        <v>-0.0009703902111298246</v>
      </c>
      <c r="G115">
        <f>AVERAGE(C115:E115)</f>
        <v>-0.0011195392724251399</v>
      </c>
      <c r="H115">
        <f>STDEV(C115:E115)</f>
        <v>0.0017527221743116105</v>
      </c>
      <c r="I115">
        <f>(B115*B4+C115*C4+D115*D4+E115*E4+F115*F4)/SUM(B4:F4)</f>
        <v>-0.0008161943788178917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195.89707576578164</v>
      </c>
      <c r="C122">
        <f>C82*10000/C62</f>
        <v>85.69369090856516</v>
      </c>
      <c r="D122">
        <f>D82*10000/D62</f>
        <v>-30.38227210142708</v>
      </c>
      <c r="E122">
        <f>E82*10000/E62</f>
        <v>-89.06523299081978</v>
      </c>
      <c r="F122">
        <f>F82*10000/F62</f>
        <v>-149.55584176727157</v>
      </c>
      <c r="G122">
        <f>AVERAGE(C122:E122)</f>
        <v>-11.251271394560566</v>
      </c>
      <c r="H122">
        <f>STDEV(C122:E122)</f>
        <v>88.93630733087781</v>
      </c>
      <c r="I122">
        <f>(B122*B4+C122*C4+D122*D4+E122*E4+F122*F4)/SUM(B4:F4)</f>
        <v>0.04248486988874438</v>
      </c>
    </row>
    <row r="123" spans="1:9" ht="12.75">
      <c r="A123" t="s">
        <v>81</v>
      </c>
      <c r="B123">
        <f>B83*10000/B62</f>
        <v>1.31361855647225</v>
      </c>
      <c r="C123">
        <f>C83*10000/C62</f>
        <v>-0.8669173555548738</v>
      </c>
      <c r="D123">
        <f>D83*10000/D62</f>
        <v>1.4672470905810926</v>
      </c>
      <c r="E123">
        <f>E83*10000/E62</f>
        <v>2.663638916635363</v>
      </c>
      <c r="F123">
        <f>F83*10000/F62</f>
        <v>6.85996930843652</v>
      </c>
      <c r="G123">
        <f>AVERAGE(C123:E123)</f>
        <v>1.0879895505538606</v>
      </c>
      <c r="H123">
        <f>STDEV(C123:E123)</f>
        <v>1.7955734763651656</v>
      </c>
      <c r="I123">
        <f>(B123*B4+C123*C4+D123*D4+E123*E4+F123*F4)/SUM(B4:F4)</f>
        <v>1.8944969266256597</v>
      </c>
    </row>
    <row r="124" spans="1:9" ht="12.75">
      <c r="A124" t="s">
        <v>82</v>
      </c>
      <c r="B124">
        <f>B84*10000/B62</f>
        <v>-0.7594973512601405</v>
      </c>
      <c r="C124">
        <f>C84*10000/C62</f>
        <v>4.0335105604279455</v>
      </c>
      <c r="D124">
        <f>D84*10000/D62</f>
        <v>2.694549922883307</v>
      </c>
      <c r="E124">
        <f>E84*10000/E62</f>
        <v>-0.12629781822260827</v>
      </c>
      <c r="F124">
        <f>F84*10000/F62</f>
        <v>2.1398079501727456</v>
      </c>
      <c r="G124">
        <f>AVERAGE(C124:E124)</f>
        <v>2.200587555029548</v>
      </c>
      <c r="H124">
        <f>STDEV(C124:E124)</f>
        <v>2.123440734377723</v>
      </c>
      <c r="I124">
        <f>(B124*B4+C124*C4+D124*D4+E124*E4+F124*F4)/SUM(B4:F4)</f>
        <v>1.7663551376337865</v>
      </c>
    </row>
    <row r="125" spans="1:9" ht="12.75">
      <c r="A125" t="s">
        <v>83</v>
      </c>
      <c r="B125">
        <f>B85*10000/B62</f>
        <v>0.12217546236239805</v>
      </c>
      <c r="C125">
        <f>C85*10000/C62</f>
        <v>-1.0012872691328705</v>
      </c>
      <c r="D125">
        <f>D85*10000/D62</f>
        <v>0.13991372841430508</v>
      </c>
      <c r="E125">
        <f>E85*10000/E62</f>
        <v>0.7573616796829593</v>
      </c>
      <c r="F125">
        <f>F85*10000/F62</f>
        <v>-0.5169894038578484</v>
      </c>
      <c r="G125">
        <f>AVERAGE(C125:E125)</f>
        <v>-0.03467062034520204</v>
      </c>
      <c r="H125">
        <f>STDEV(C125:E125)</f>
        <v>0.8922282793190269</v>
      </c>
      <c r="I125">
        <f>(B125*B4+C125*C4+D125*D4+E125*E4+F125*F4)/SUM(B4:F4)</f>
        <v>-0.07690454092154003</v>
      </c>
    </row>
    <row r="126" spans="1:9" ht="12.75">
      <c r="A126" t="s">
        <v>84</v>
      </c>
      <c r="B126">
        <f>B86*10000/B62</f>
        <v>1.6013112543973715</v>
      </c>
      <c r="C126">
        <f>C86*10000/C62</f>
        <v>0.7346275852864249</v>
      </c>
      <c r="D126">
        <f>D86*10000/D62</f>
        <v>0.4579224405126698</v>
      </c>
      <c r="E126">
        <f>E86*10000/E62</f>
        <v>0.33064083520438875</v>
      </c>
      <c r="F126">
        <f>F86*10000/F62</f>
        <v>1.1146376649283822</v>
      </c>
      <c r="G126">
        <f>AVERAGE(C126:E126)</f>
        <v>0.5077302870011612</v>
      </c>
      <c r="H126">
        <f>STDEV(C126:E126)</f>
        <v>0.206547669411512</v>
      </c>
      <c r="I126">
        <f>(B126*B4+C126*C4+D126*D4+E126*E4+F126*F4)/SUM(B4:F4)</f>
        <v>0.7466696245458674</v>
      </c>
    </row>
    <row r="127" spans="1:9" ht="12.75">
      <c r="A127" t="s">
        <v>85</v>
      </c>
      <c r="B127">
        <f>B87*10000/B62</f>
        <v>-0.03892885197552897</v>
      </c>
      <c r="C127">
        <f>C87*10000/C62</f>
        <v>0.1202873880677098</v>
      </c>
      <c r="D127">
        <f>D87*10000/D62</f>
        <v>0.16013051773115144</v>
      </c>
      <c r="E127">
        <f>E87*10000/E62</f>
        <v>-0.09586324917389344</v>
      </c>
      <c r="F127">
        <f>F87*10000/F62</f>
        <v>-0.0801031947635443</v>
      </c>
      <c r="G127">
        <f>AVERAGE(C127:E127)</f>
        <v>0.06151821887498928</v>
      </c>
      <c r="H127">
        <f>STDEV(C127:E127)</f>
        <v>0.13774455927280965</v>
      </c>
      <c r="I127">
        <f>(B127*B4+C127*C4+D127*D4+E127*E4+F127*F4)/SUM(B4:F4)</f>
        <v>0.02806193765615416</v>
      </c>
    </row>
    <row r="128" spans="1:9" ht="12.75">
      <c r="A128" t="s">
        <v>86</v>
      </c>
      <c r="B128">
        <f>B88*10000/B62</f>
        <v>-0.05603138388066457</v>
      </c>
      <c r="C128">
        <f>C88*10000/C62</f>
        <v>-0.0679570730850742</v>
      </c>
      <c r="D128">
        <f>D88*10000/D62</f>
        <v>0.14938470395329298</v>
      </c>
      <c r="E128">
        <f>E88*10000/E62</f>
        <v>0.1503442307327346</v>
      </c>
      <c r="F128">
        <f>F88*10000/F62</f>
        <v>0.27482954292421946</v>
      </c>
      <c r="G128">
        <f>AVERAGE(C128:E128)</f>
        <v>0.07725728720031778</v>
      </c>
      <c r="H128">
        <f>STDEV(C128:E128)</f>
        <v>0.12576024013070203</v>
      </c>
      <c r="I128">
        <f>(B128*B4+C128*C4+D128*D4+E128*E4+F128*F4)/SUM(B4:F4)</f>
        <v>0.08454495023735281</v>
      </c>
    </row>
    <row r="129" spans="1:9" ht="12.75">
      <c r="A129" t="s">
        <v>87</v>
      </c>
      <c r="B129">
        <f>B89*10000/B62</f>
        <v>-0.050245659805280375</v>
      </c>
      <c r="C129">
        <f>C89*10000/C62</f>
        <v>0.03529995014900883</v>
      </c>
      <c r="D129">
        <f>D89*10000/D62</f>
        <v>0.05550046579470286</v>
      </c>
      <c r="E129">
        <f>E89*10000/E62</f>
        <v>0.06494114924314778</v>
      </c>
      <c r="F129">
        <f>F89*10000/F62</f>
        <v>-0.014405041044187453</v>
      </c>
      <c r="G129">
        <f>AVERAGE(C129:E129)</f>
        <v>0.05191385506228649</v>
      </c>
      <c r="H129">
        <f>STDEV(C129:E129)</f>
        <v>0.015142589056829393</v>
      </c>
      <c r="I129">
        <f>(B129*B4+C129*C4+D129*D4+E129*E4+F129*F4)/SUM(B4:F4)</f>
        <v>0.028302477692120256</v>
      </c>
    </row>
    <row r="130" spans="1:9" ht="12.75">
      <c r="A130" t="s">
        <v>88</v>
      </c>
      <c r="B130">
        <f>B90*10000/B62</f>
        <v>0.23918485913169604</v>
      </c>
      <c r="C130">
        <f>C90*10000/C62</f>
        <v>0.21113521366630056</v>
      </c>
      <c r="D130">
        <f>D90*10000/D62</f>
        <v>0.0808495429091708</v>
      </c>
      <c r="E130">
        <f>E90*10000/E62</f>
        <v>0.0001746594948667997</v>
      </c>
      <c r="F130">
        <f>F90*10000/F62</f>
        <v>0.2934298524639009</v>
      </c>
      <c r="G130">
        <f>AVERAGE(C130:E130)</f>
        <v>0.09738647202344604</v>
      </c>
      <c r="H130">
        <f>STDEV(C130:E130)</f>
        <v>0.10644806889971062</v>
      </c>
      <c r="I130">
        <f>(B130*B4+C130*C4+D130*D4+E130*E4+F130*F4)/SUM(B4:F4)</f>
        <v>0.14412059988091963</v>
      </c>
    </row>
    <row r="131" spans="1:9" ht="12.75">
      <c r="A131" t="s">
        <v>89</v>
      </c>
      <c r="B131">
        <f>B91*10000/B62</f>
        <v>-0.01800674982616623</v>
      </c>
      <c r="C131">
        <f>C91*10000/C62</f>
        <v>0.08530056861798223</v>
      </c>
      <c r="D131">
        <f>D91*10000/D62</f>
        <v>0.029662607778269918</v>
      </c>
      <c r="E131">
        <f>E91*10000/E62</f>
        <v>0.023415426450736923</v>
      </c>
      <c r="F131">
        <f>F91*10000/F62</f>
        <v>0.02601765974162393</v>
      </c>
      <c r="G131">
        <f>AVERAGE(C131:E131)</f>
        <v>0.04612620094899635</v>
      </c>
      <c r="H131">
        <f>STDEV(C131:E131)</f>
        <v>0.034069489728104724</v>
      </c>
      <c r="I131">
        <f>(B131*B4+C131*C4+D131*D4+E131*E4+F131*F4)/SUM(B4:F4)</f>
        <v>0.034197339939276206</v>
      </c>
    </row>
    <row r="132" spans="1:9" ht="12.75">
      <c r="A132" t="s">
        <v>90</v>
      </c>
      <c r="B132">
        <f>B92*10000/B62</f>
        <v>0.012007641883220626</v>
      </c>
      <c r="C132">
        <f>C92*10000/C62</f>
        <v>-0.04514349286940206</v>
      </c>
      <c r="D132">
        <f>D92*10000/D62</f>
        <v>-0.001506676139446961</v>
      </c>
      <c r="E132">
        <f>E92*10000/E62</f>
        <v>0.02596264334188069</v>
      </c>
      <c r="F132">
        <f>F92*10000/F62</f>
        <v>0.04187323491739643</v>
      </c>
      <c r="G132">
        <f>AVERAGE(C132:E132)</f>
        <v>-0.006895841888989442</v>
      </c>
      <c r="H132">
        <f>STDEV(C132:E132)</f>
        <v>0.035858095073935614</v>
      </c>
      <c r="I132">
        <f>(B132*B4+C132*C4+D132*D4+E132*E4+F132*F4)/SUM(B4:F4)</f>
        <v>0.0023637145242004225</v>
      </c>
    </row>
    <row r="133" spans="1:9" ht="12.75">
      <c r="A133" t="s">
        <v>91</v>
      </c>
      <c r="B133">
        <f>B93*10000/B62</f>
        <v>0.029726610689792318</v>
      </c>
      <c r="C133">
        <f>C93*10000/C62</f>
        <v>0.043348356674586704</v>
      </c>
      <c r="D133">
        <f>D93*10000/D62</f>
        <v>0.03230746493634639</v>
      </c>
      <c r="E133">
        <f>E93*10000/E62</f>
        <v>0.019367360356266593</v>
      </c>
      <c r="F133">
        <f>F93*10000/F62</f>
        <v>0.0032910497922793995</v>
      </c>
      <c r="G133">
        <f>AVERAGE(C133:E133)</f>
        <v>0.03167439398906657</v>
      </c>
      <c r="H133">
        <f>STDEV(C133:E133)</f>
        <v>0.012003025877795894</v>
      </c>
      <c r="I133">
        <f>(B133*B4+C133*C4+D133*D4+E133*E4+F133*F4)/SUM(B4:F4)</f>
        <v>0.02758798147322222</v>
      </c>
    </row>
    <row r="134" spans="1:9" ht="12.75">
      <c r="A134" t="s">
        <v>92</v>
      </c>
      <c r="B134">
        <f>B94*10000/B62</f>
        <v>-0.020638899349342387</v>
      </c>
      <c r="C134">
        <f>C94*10000/C62</f>
        <v>-0.0035131299938794157</v>
      </c>
      <c r="D134">
        <f>D94*10000/D62</f>
        <v>0.0003217632806166227</v>
      </c>
      <c r="E134">
        <f>E94*10000/E62</f>
        <v>0.009382176064556548</v>
      </c>
      <c r="F134">
        <f>F94*10000/F62</f>
        <v>-0.01187934366954815</v>
      </c>
      <c r="G134">
        <f>AVERAGE(C134:E134)</f>
        <v>0.0020636031170979184</v>
      </c>
      <c r="H134">
        <f>STDEV(C134:E134)</f>
        <v>0.006621762159512278</v>
      </c>
      <c r="I134">
        <f>(B134*B4+C134*C4+D134*D4+E134*E4+F134*F4)/SUM(B4:F4)</f>
        <v>-0.003077080308245767</v>
      </c>
    </row>
    <row r="135" spans="1:9" ht="12.75">
      <c r="A135" t="s">
        <v>93</v>
      </c>
      <c r="B135">
        <f>B95*10000/B62</f>
        <v>0.0005535071261002615</v>
      </c>
      <c r="C135">
        <f>C95*10000/C62</f>
        <v>0.0012982337495800358</v>
      </c>
      <c r="D135">
        <f>D95*10000/D62</f>
        <v>0.004435559789468899</v>
      </c>
      <c r="E135">
        <f>E95*10000/E62</f>
        <v>0.007019717900226182</v>
      </c>
      <c r="F135">
        <f>F95*10000/F62</f>
        <v>0.004639945989600473</v>
      </c>
      <c r="G135">
        <f>AVERAGE(C135:E135)</f>
        <v>0.004251170479758372</v>
      </c>
      <c r="H135">
        <f>STDEV(C135:E135)</f>
        <v>0.002865195418235099</v>
      </c>
      <c r="I135">
        <f>(B135*B4+C135*C4+D135*D4+E135*E4+F135*F4)/SUM(B4:F4)</f>
        <v>0.0037704012655331355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2004-04-16T04:28:19Z</cp:lastPrinted>
  <dcterms:created xsi:type="dcterms:W3CDTF">2004-04-16T04:28:19Z</dcterms:created>
  <dcterms:modified xsi:type="dcterms:W3CDTF">2004-04-16T08:42:32Z</dcterms:modified>
  <cp:category/>
  <cp:version/>
  <cp:contentType/>
  <cp:contentStatus/>
</cp:coreProperties>
</file>