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<sst xmlns="http://schemas.openxmlformats.org/spreadsheetml/2006/main" count="204" uniqueCount="98">
  <si>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03/05/2004       08:30:19</t>
  </si>
  <si>
    <t>LISSNER</t>
  </si>
  <si>
    <t>HCMQAP220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</si>
  <si>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</si>
  <si>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</si>
  <si>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</si>
  <si>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</si>
  <si>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</si>
  <si>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</si>
  <si>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</si>
  <si>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</si>
  <si>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</si>
  <si>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</si>
  <si>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</si>
  <si>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</si>
  <si>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</si>
  <si>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</si>
  <si>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</si>
  <si>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</si>
  <si>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</si>
  <si>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</si>
  <si>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</si>
  <si>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</si>
  <si>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</si>
  <si>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</si>
  <si>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</si>
  <si>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</si>
  <si>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</si>
  <si>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</si>
  <si>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</si>
  <si>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</si>
  <si>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</si>
  <si>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</si>
  <si>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</si>
  <si>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</si>
  <si>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</si>
  <si>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</si>
  <si>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</si>
  <si>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</si>
  <si>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</si>
  <si>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</si>
  <si>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</si>
  <si>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</si>
  <si>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</si>
  <si>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</si>
  <si>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</si>
  <si>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</si>
  <si>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-0.003754*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</si>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</sst>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874459"/>
        <c:axId val="61904836"/>
      </c:lineChart>
      <c:catAx>
        <c:axId val="32874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904836"/>
        <c:crosses val="autoZero"/>
        <c:auto val="1"/>
        <c:lblOffset val="100"/>
        <c:noMultiLvlLbl val="0"/>
      </c:catAx>
      <c:valAx>
        <c:axId val="61904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28744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-0.003754</v>
      </c>
      <c r="D4" s="13">
        <v>-0.003753</v>
      </c>
      <c r="E4" s="13">
        <v>-0.003754</v>
      </c>
      <c r="F4" s="24">
        <v>-0.002087</v>
      </c>
      <c r="G4" s="34">
        <v>-0.0117</v>
      </c>
    </row>
    <row r="5" spans="1:7" ht="12.75" thickBot="1">
      <c r="A5" s="44" t="s">
        <v>13</v>
      </c>
      <c r="B5" s="45">
        <v>11.566907</v>
      </c>
      <c r="C5" s="46">
        <v>6.053888</v>
      </c>
      <c r="D5" s="46">
        <v>-1.036669</v>
      </c>
      <c r="E5" s="46">
        <v>-6.628497</v>
      </c>
      <c r="F5" s="47">
        <v>-9.616441</v>
      </c>
      <c r="G5" s="48">
        <v>12.228204</v>
      </c>
    </row>
    <row r="6" spans="1:7" ht="12.75" thickTop="1">
      <c r="A6" s="6" t="s">
        <v>14</v>
      </c>
      <c r="B6" s="39">
        <v>-9.405525</v>
      </c>
      <c r="C6" s="40">
        <v>-9.072466</v>
      </c>
      <c r="D6" s="40">
        <v>7.904865</v>
      </c>
      <c r="E6" s="40">
        <v>-12.68412</v>
      </c>
      <c r="F6" s="41">
        <v>35.09545</v>
      </c>
      <c r="G6" s="42">
        <v>0.001311327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-1.016958</v>
      </c>
      <c r="C8" s="14">
        <v>3.010978</v>
      </c>
      <c r="D8" s="14">
        <v>2.645361</v>
      </c>
      <c r="E8" s="14">
        <v>1.142113</v>
      </c>
      <c r="F8" s="25">
        <v>-3.907243</v>
      </c>
      <c r="G8" s="35">
        <v>0.9661004</v>
      </c>
    </row>
    <row r="9" spans="1:7" ht="12">
      <c r="A9" s="20" t="s">
        <v>17</v>
      </c>
      <c r="B9" s="29">
        <v>-0.2778925</v>
      </c>
      <c r="C9" s="14">
        <v>-0.3961931</v>
      </c>
      <c r="D9" s="14">
        <v>-0.3928589</v>
      </c>
      <c r="E9" s="14">
        <v>-0.1841875</v>
      </c>
      <c r="F9" s="25">
        <v>-2.03668</v>
      </c>
      <c r="G9" s="49">
        <v>-0.546668</v>
      </c>
    </row>
    <row r="10" spans="1:7" ht="12">
      <c r="A10" s="20" t="s">
        <v>18</v>
      </c>
      <c r="B10" s="29">
        <v>-0.1515307</v>
      </c>
      <c r="C10" s="14">
        <v>-1.018718</v>
      </c>
      <c r="D10" s="14">
        <v>-1.086782</v>
      </c>
      <c r="E10" s="14">
        <v>-0.4492569</v>
      </c>
      <c r="F10" s="25">
        <v>1.176229</v>
      </c>
      <c r="G10" s="35">
        <v>-0.4792239</v>
      </c>
    </row>
    <row r="11" spans="1:7" ht="12">
      <c r="A11" s="21" t="s">
        <v>19</v>
      </c>
      <c r="B11" s="31">
        <v>2.163725</v>
      </c>
      <c r="C11" s="16">
        <v>2.960946</v>
      </c>
      <c r="D11" s="16">
        <v>3.2511</v>
      </c>
      <c r="E11" s="16">
        <v>2.491362</v>
      </c>
      <c r="F11" s="27">
        <v>12.73165</v>
      </c>
      <c r="G11" s="37">
        <v>4.109165</v>
      </c>
    </row>
    <row r="12" spans="1:7" ht="12">
      <c r="A12" s="20" t="s">
        <v>20</v>
      </c>
      <c r="B12" s="29">
        <v>0.214151</v>
      </c>
      <c r="C12" s="14">
        <v>0.4978216</v>
      </c>
      <c r="D12" s="14">
        <v>0.3862196</v>
      </c>
      <c r="E12" s="14">
        <v>0.1906722</v>
      </c>
      <c r="F12" s="25">
        <v>-0.421458</v>
      </c>
      <c r="G12" s="35">
        <v>0.2331483</v>
      </c>
    </row>
    <row r="13" spans="1:7" ht="12">
      <c r="A13" s="20" t="s">
        <v>21</v>
      </c>
      <c r="B13" s="29">
        <v>0.07264332</v>
      </c>
      <c r="C13" s="14">
        <v>0.1437098</v>
      </c>
      <c r="D13" s="14">
        <v>0.08966008</v>
      </c>
      <c r="E13" s="14">
        <v>0.06807688</v>
      </c>
      <c r="F13" s="25">
        <v>-0.1550411</v>
      </c>
      <c r="G13" s="35">
        <v>0.06229154</v>
      </c>
    </row>
    <row r="14" spans="1:7" ht="12">
      <c r="A14" s="20" t="s">
        <v>22</v>
      </c>
      <c r="B14" s="29">
        <v>-0.004419009</v>
      </c>
      <c r="C14" s="14">
        <v>-0.05476859</v>
      </c>
      <c r="D14" s="14">
        <v>-0.1645656</v>
      </c>
      <c r="E14" s="14">
        <v>-0.05976831</v>
      </c>
      <c r="F14" s="25">
        <v>0.1577927</v>
      </c>
      <c r="G14" s="35">
        <v>-0.04668278</v>
      </c>
    </row>
    <row r="15" spans="1:7" ht="12">
      <c r="A15" s="21" t="s">
        <v>23</v>
      </c>
      <c r="B15" s="31">
        <v>-0.4522153</v>
      </c>
      <c r="C15" s="16">
        <v>-0.1634585</v>
      </c>
      <c r="D15" s="16">
        <v>-0.1066986</v>
      </c>
      <c r="E15" s="16">
        <v>-0.1749607</v>
      </c>
      <c r="F15" s="27">
        <v>-0.4806644</v>
      </c>
      <c r="G15" s="37">
        <v>-0.2367259</v>
      </c>
    </row>
    <row r="16" spans="1:7" ht="12">
      <c r="A16" s="20" t="s">
        <v>24</v>
      </c>
      <c r="B16" s="29">
        <v>-0.0006411883</v>
      </c>
      <c r="C16" s="14">
        <v>0.0220345</v>
      </c>
      <c r="D16" s="14">
        <v>0.03406785</v>
      </c>
      <c r="E16" s="14">
        <v>-0.003415595</v>
      </c>
      <c r="F16" s="25">
        <v>-0.05970769</v>
      </c>
      <c r="G16" s="35">
        <v>0.004598082</v>
      </c>
    </row>
    <row r="17" spans="1:7" ht="12">
      <c r="A17" s="20" t="s">
        <v>25</v>
      </c>
      <c r="B17" s="29">
        <v>-0.006239247</v>
      </c>
      <c r="C17" s="14">
        <v>-0.004543202</v>
      </c>
      <c r="D17" s="14">
        <v>-0.01401886</v>
      </c>
      <c r="E17" s="14">
        <v>-0.005699952</v>
      </c>
      <c r="F17" s="25">
        <v>-0.01454914</v>
      </c>
      <c r="G17" s="35">
        <v>-0.008683739</v>
      </c>
    </row>
    <row r="18" spans="1:7" ht="12">
      <c r="A18" s="20" t="s">
        <v>26</v>
      </c>
      <c r="B18" s="29">
        <v>0.010474</v>
      </c>
      <c r="C18" s="14">
        <v>0.009156713</v>
      </c>
      <c r="D18" s="14">
        <v>0.007577584</v>
      </c>
      <c r="E18" s="14">
        <v>0.0242539</v>
      </c>
      <c r="F18" s="25">
        <v>0.0005638896</v>
      </c>
      <c r="G18" s="35">
        <v>0.0114493</v>
      </c>
    </row>
    <row r="19" spans="1:7" ht="12">
      <c r="A19" s="21" t="s">
        <v>27</v>
      </c>
      <c r="B19" s="31">
        <v>-0.2099251</v>
      </c>
      <c r="C19" s="16">
        <v>-0.203943</v>
      </c>
      <c r="D19" s="16">
        <v>-0.2072759</v>
      </c>
      <c r="E19" s="16">
        <v>-0.2013182</v>
      </c>
      <c r="F19" s="27">
        <v>-0.1609135</v>
      </c>
      <c r="G19" s="37">
        <v>-0.1992236</v>
      </c>
    </row>
    <row r="20" spans="1:7" ht="12.75" thickBot="1">
      <c r="A20" s="44" t="s">
        <v>28</v>
      </c>
      <c r="B20" s="45">
        <v>0.001078079</v>
      </c>
      <c r="C20" s="46">
        <v>-3.241322E-05</v>
      </c>
      <c r="D20" s="46">
        <v>0.004939576</v>
      </c>
      <c r="E20" s="46">
        <v>-9.1202E-05</v>
      </c>
      <c r="F20" s="47">
        <v>-0.003498286</v>
      </c>
      <c r="G20" s="48">
        <v>0.0008466444</v>
      </c>
    </row>
    <row r="21" spans="1:7" ht="12.75" thickTop="1">
      <c r="A21" s="6" t="s">
        <v>29</v>
      </c>
      <c r="B21" s="39">
        <v>-53.08157</v>
      </c>
      <c r="C21" s="40">
        <v>95.53869</v>
      </c>
      <c r="D21" s="40">
        <v>134.1574</v>
      </c>
      <c r="E21" s="40">
        <v>-60.02006</v>
      </c>
      <c r="F21" s="41">
        <v>-247.8646</v>
      </c>
      <c r="G21" s="43">
        <v>0.00237746</v>
      </c>
    </row>
    <row r="22" spans="1:7" ht="12">
      <c r="A22" s="20" t="s">
        <v>30</v>
      </c>
      <c r="B22" s="29">
        <v>231.3794</v>
      </c>
      <c r="C22" s="14">
        <v>121.0837</v>
      </c>
      <c r="D22" s="14">
        <v>-20.7334</v>
      </c>
      <c r="E22" s="14">
        <v>-132.5777</v>
      </c>
      <c r="F22" s="25">
        <v>-192.3525</v>
      </c>
      <c r="G22" s="36">
        <v>0</v>
      </c>
    </row>
    <row r="23" spans="1:7" ht="12">
      <c r="A23" s="20" t="s">
        <v>31</v>
      </c>
      <c r="B23" s="29">
        <v>-4.367556</v>
      </c>
      <c r="C23" s="14">
        <v>-0.9001768</v>
      </c>
      <c r="D23" s="14">
        <v>-3.081215</v>
      </c>
      <c r="E23" s="14">
        <v>-2.1999</v>
      </c>
      <c r="F23" s="25">
        <v>3.850973</v>
      </c>
      <c r="G23" s="35">
        <v>-1.603338</v>
      </c>
    </row>
    <row r="24" spans="1:7" ht="12">
      <c r="A24" s="20" t="s">
        <v>32</v>
      </c>
      <c r="B24" s="29">
        <v>1.877794</v>
      </c>
      <c r="C24" s="14">
        <v>0.6096067</v>
      </c>
      <c r="D24" s="14">
        <v>-0.1996282</v>
      </c>
      <c r="E24" s="14">
        <v>-2.04899</v>
      </c>
      <c r="F24" s="25">
        <v>1.002567</v>
      </c>
      <c r="G24" s="35">
        <v>0.0111571</v>
      </c>
    </row>
    <row r="25" spans="1:7" ht="12">
      <c r="A25" s="20" t="s">
        <v>33</v>
      </c>
      <c r="B25" s="29">
        <v>-1.142405</v>
      </c>
      <c r="C25" s="14">
        <v>-0.1654674</v>
      </c>
      <c r="D25" s="14">
        <v>-0.3669433</v>
      </c>
      <c r="E25" s="14">
        <v>-0.3765789</v>
      </c>
      <c r="F25" s="25">
        <v>-3.495716</v>
      </c>
      <c r="G25" s="35">
        <v>-0.8512747</v>
      </c>
    </row>
    <row r="26" spans="1:7" ht="12">
      <c r="A26" s="21" t="s">
        <v>34</v>
      </c>
      <c r="B26" s="31">
        <v>0.8822874</v>
      </c>
      <c r="C26" s="16">
        <v>0.5275564</v>
      </c>
      <c r="D26" s="16">
        <v>0.6183725</v>
      </c>
      <c r="E26" s="16">
        <v>0.3842824</v>
      </c>
      <c r="F26" s="27">
        <v>1.78636</v>
      </c>
      <c r="G26" s="37">
        <v>0.734584</v>
      </c>
    </row>
    <row r="27" spans="1:7" ht="12">
      <c r="A27" s="20" t="s">
        <v>35</v>
      </c>
      <c r="B27" s="29">
        <v>-0.04948865</v>
      </c>
      <c r="C27" s="14">
        <v>-0.3412868</v>
      </c>
      <c r="D27" s="14">
        <v>-0.3027612</v>
      </c>
      <c r="E27" s="14">
        <v>-0.02731251</v>
      </c>
      <c r="F27" s="25">
        <v>0.2653997</v>
      </c>
      <c r="G27" s="35">
        <v>-0.1331754</v>
      </c>
    </row>
    <row r="28" spans="1:7" ht="12">
      <c r="A28" s="20" t="s">
        <v>36</v>
      </c>
      <c r="B28" s="29">
        <v>-0.2665561</v>
      </c>
      <c r="C28" s="14">
        <v>-0.1289591</v>
      </c>
      <c r="D28" s="14">
        <v>-0.2673421</v>
      </c>
      <c r="E28" s="14">
        <v>-0.2143416</v>
      </c>
      <c r="F28" s="25">
        <v>-0.3108242</v>
      </c>
      <c r="G28" s="35">
        <v>-0.2269983</v>
      </c>
    </row>
    <row r="29" spans="1:7" ht="12">
      <c r="A29" s="20" t="s">
        <v>37</v>
      </c>
      <c r="B29" s="29">
        <v>-0.03572649</v>
      </c>
      <c r="C29" s="14">
        <v>-0.05450888</v>
      </c>
      <c r="D29" s="14">
        <v>-0.07866196</v>
      </c>
      <c r="E29" s="14">
        <v>-0.008090906</v>
      </c>
      <c r="F29" s="25">
        <v>-0.0006614704</v>
      </c>
      <c r="G29" s="35">
        <v>-0.03923746</v>
      </c>
    </row>
    <row r="30" spans="1:7" ht="12">
      <c r="A30" s="21" t="s">
        <v>38</v>
      </c>
      <c r="B30" s="31">
        <v>-0.002174925</v>
      </c>
      <c r="C30" s="16">
        <v>0.1540726</v>
      </c>
      <c r="D30" s="16">
        <v>0.141734</v>
      </c>
      <c r="E30" s="16">
        <v>0.02449921</v>
      </c>
      <c r="F30" s="27">
        <v>0.2737978</v>
      </c>
      <c r="G30" s="37">
        <v>0.1133557</v>
      </c>
    </row>
    <row r="31" spans="1:7" ht="12">
      <c r="A31" s="20" t="s">
        <v>39</v>
      </c>
      <c r="B31" s="29">
        <v>0.02078772</v>
      </c>
      <c r="C31" s="14">
        <v>-0.02065839</v>
      </c>
      <c r="D31" s="14">
        <v>-0.0172542</v>
      </c>
      <c r="E31" s="14">
        <v>0.008939857</v>
      </c>
      <c r="F31" s="25">
        <v>0.03765444</v>
      </c>
      <c r="G31" s="35">
        <v>0.001069653</v>
      </c>
    </row>
    <row r="32" spans="1:7" ht="12">
      <c r="A32" s="20" t="s">
        <v>40</v>
      </c>
      <c r="B32" s="29">
        <v>-0.05219289</v>
      </c>
      <c r="C32" s="14">
        <v>-0.01914138</v>
      </c>
      <c r="D32" s="14">
        <v>-0.05006936</v>
      </c>
      <c r="E32" s="14">
        <v>0.002842984</v>
      </c>
      <c r="F32" s="25">
        <v>-0.02998506</v>
      </c>
      <c r="G32" s="35">
        <v>-0.02752007</v>
      </c>
    </row>
    <row r="33" spans="1:7" ht="12">
      <c r="A33" s="20" t="s">
        <v>41</v>
      </c>
      <c r="B33" s="29">
        <v>0.07144854</v>
      </c>
      <c r="C33" s="14">
        <v>0.01059369</v>
      </c>
      <c r="D33" s="14">
        <v>0.008919513</v>
      </c>
      <c r="E33" s="14">
        <v>0.06080223</v>
      </c>
      <c r="F33" s="25">
        <v>0.07595491</v>
      </c>
      <c r="G33" s="35">
        <v>0.0398063</v>
      </c>
    </row>
    <row r="34" spans="1:7" ht="12">
      <c r="A34" s="21" t="s">
        <v>42</v>
      </c>
      <c r="B34" s="31">
        <v>-0.04512126</v>
      </c>
      <c r="C34" s="16">
        <v>-0.007413536</v>
      </c>
      <c r="D34" s="16">
        <v>0.009608148</v>
      </c>
      <c r="E34" s="16">
        <v>0.01810849</v>
      </c>
      <c r="F34" s="27">
        <v>-0.006550705</v>
      </c>
      <c r="G34" s="37">
        <v>-0.002517698</v>
      </c>
    </row>
    <row r="35" spans="1:7" ht="12.75" thickBot="1">
      <c r="A35" s="22" t="s">
        <v>43</v>
      </c>
      <c r="B35" s="32">
        <v>-6.316717E-05</v>
      </c>
      <c r="C35" s="17">
        <v>-0.002222542</v>
      </c>
      <c r="D35" s="17">
        <v>-0.005014602</v>
      </c>
      <c r="E35" s="17">
        <v>-0.001103403</v>
      </c>
      <c r="F35" s="28">
        <v>-0.0002350295</v>
      </c>
      <c r="G35" s="38">
        <v>-0.002047097</v>
      </c>
    </row>
    <row r="36" spans="1:7" ht="12">
      <c r="A36" s="4" t="s">
        <v>44</v>
      </c>
      <c r="B36" s="3">
        <v>21.75293</v>
      </c>
      <c r="C36" s="3">
        <v>21.75598</v>
      </c>
      <c r="D36" s="3">
        <v>21.77124</v>
      </c>
      <c r="E36" s="3">
        <v>21.77734</v>
      </c>
      <c r="F36" s="3">
        <v>21.78955</v>
      </c>
      <c r="G36" s="3"/>
    </row>
    <row r="37" spans="1:6" ht="12">
      <c r="A37" s="4" t="s">
        <v>45</v>
      </c>
      <c r="B37" s="2">
        <v>0.34434</v>
      </c>
      <c r="C37" s="2">
        <v>0.3234863</v>
      </c>
      <c r="D37" s="2">
        <v>0.3133138</v>
      </c>
      <c r="E37" s="2">
        <v>0.3072103</v>
      </c>
      <c r="F37" s="2">
        <v>0.3041585</v>
      </c>
    </row>
    <row r="38" spans="1:7" ht="12">
      <c r="A38" s="4" t="s">
        <v>53</v>
      </c>
      <c r="B38" s="2">
        <v>1.806766E-05</v>
      </c>
      <c r="C38" s="2">
        <v>1.345463E-05</v>
      </c>
      <c r="D38" s="2">
        <v>-1.296535E-05</v>
      </c>
      <c r="E38" s="2">
        <v>2.020671E-05</v>
      </c>
      <c r="F38" s="2">
        <v>-6.774236E-05</v>
      </c>
      <c r="G38" s="2">
        <v>0.0001408612</v>
      </c>
    </row>
    <row r="39" spans="1:7" ht="12.75" thickBot="1">
      <c r="A39" s="4" t="s">
        <v>54</v>
      </c>
      <c r="B39" s="2">
        <v>8.982061E-05</v>
      </c>
      <c r="C39" s="2">
        <v>-0.0001625787</v>
      </c>
      <c r="D39" s="2">
        <v>-0.0002280945</v>
      </c>
      <c r="E39" s="2">
        <v>0.000102302</v>
      </c>
      <c r="F39" s="2">
        <v>0.0004200668</v>
      </c>
      <c r="G39" s="2">
        <v>0.0004076942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3.117204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0.003754</v>
      </c>
      <c r="D4">
        <v>0.003753</v>
      </c>
      <c r="E4">
        <v>0.003754</v>
      </c>
      <c r="F4">
        <v>0.002087</v>
      </c>
      <c r="G4">
        <v>0.0117</v>
      </c>
    </row>
    <row r="5" spans="1:7" ht="12.75">
      <c r="A5" t="s">
        <v>13</v>
      </c>
      <c r="B5">
        <v>11.566907</v>
      </c>
      <c r="C5">
        <v>6.053888</v>
      </c>
      <c r="D5">
        <v>-1.036669</v>
      </c>
      <c r="E5">
        <v>-6.628497</v>
      </c>
      <c r="F5">
        <v>-9.616441</v>
      </c>
      <c r="G5">
        <v>12.228204</v>
      </c>
    </row>
    <row r="6" spans="1:7" ht="12.75">
      <c r="A6" t="s">
        <v>14</v>
      </c>
      <c r="B6" s="50">
        <v>-9.405525</v>
      </c>
      <c r="C6" s="50">
        <v>-9.072466</v>
      </c>
      <c r="D6" s="50">
        <v>7.904865</v>
      </c>
      <c r="E6" s="50">
        <v>-12.68412</v>
      </c>
      <c r="F6" s="50">
        <v>35.09545</v>
      </c>
      <c r="G6" s="50">
        <v>0.001311327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-1.016958</v>
      </c>
      <c r="C8" s="50">
        <v>3.010978</v>
      </c>
      <c r="D8" s="50">
        <v>2.645361</v>
      </c>
      <c r="E8" s="50">
        <v>1.142113</v>
      </c>
      <c r="F8" s="50">
        <v>-3.907243</v>
      </c>
      <c r="G8" s="50">
        <v>0.9661004</v>
      </c>
    </row>
    <row r="9" spans="1:7" ht="12.75">
      <c r="A9" t="s">
        <v>17</v>
      </c>
      <c r="B9" s="50">
        <v>-0.2778925</v>
      </c>
      <c r="C9" s="50">
        <v>-0.3961931</v>
      </c>
      <c r="D9" s="50">
        <v>-0.3928589</v>
      </c>
      <c r="E9" s="50">
        <v>-0.1841875</v>
      </c>
      <c r="F9" s="50">
        <v>-2.03668</v>
      </c>
      <c r="G9" s="50">
        <v>-0.546668</v>
      </c>
    </row>
    <row r="10" spans="1:7" ht="12.75">
      <c r="A10" t="s">
        <v>18</v>
      </c>
      <c r="B10" s="50">
        <v>-0.1515307</v>
      </c>
      <c r="C10" s="50">
        <v>-1.018718</v>
      </c>
      <c r="D10" s="50">
        <v>-1.086782</v>
      </c>
      <c r="E10" s="50">
        <v>-0.4492569</v>
      </c>
      <c r="F10" s="50">
        <v>1.176229</v>
      </c>
      <c r="G10" s="50">
        <v>-0.4792239</v>
      </c>
    </row>
    <row r="11" spans="1:7" ht="12.75">
      <c r="A11" t="s">
        <v>19</v>
      </c>
      <c r="B11" s="50">
        <v>2.163725</v>
      </c>
      <c r="C11" s="50">
        <v>2.960946</v>
      </c>
      <c r="D11" s="50">
        <v>3.2511</v>
      </c>
      <c r="E11" s="50">
        <v>2.491362</v>
      </c>
      <c r="F11" s="50">
        <v>12.73165</v>
      </c>
      <c r="G11" s="50">
        <v>4.109165</v>
      </c>
    </row>
    <row r="12" spans="1:7" ht="12.75">
      <c r="A12" t="s">
        <v>20</v>
      </c>
      <c r="B12" s="50">
        <v>0.214151</v>
      </c>
      <c r="C12" s="50">
        <v>0.4978216</v>
      </c>
      <c r="D12" s="50">
        <v>0.3862196</v>
      </c>
      <c r="E12" s="50">
        <v>0.1906722</v>
      </c>
      <c r="F12" s="50">
        <v>-0.421458</v>
      </c>
      <c r="G12" s="50">
        <v>0.2331483</v>
      </c>
    </row>
    <row r="13" spans="1:7" ht="12.75">
      <c r="A13" t="s">
        <v>21</v>
      </c>
      <c r="B13" s="50">
        <v>0.07264332</v>
      </c>
      <c r="C13" s="50">
        <v>0.1437098</v>
      </c>
      <c r="D13" s="50">
        <v>0.08966008</v>
      </c>
      <c r="E13" s="50">
        <v>0.06807688</v>
      </c>
      <c r="F13" s="50">
        <v>-0.1550411</v>
      </c>
      <c r="G13" s="50">
        <v>0.06229154</v>
      </c>
    </row>
    <row r="14" spans="1:7" ht="12.75">
      <c r="A14" t="s">
        <v>22</v>
      </c>
      <c r="B14" s="50">
        <v>-0.004419009</v>
      </c>
      <c r="C14" s="50">
        <v>-0.05476859</v>
      </c>
      <c r="D14" s="50">
        <v>-0.1645656</v>
      </c>
      <c r="E14" s="50">
        <v>-0.05976831</v>
      </c>
      <c r="F14" s="50">
        <v>0.1577927</v>
      </c>
      <c r="G14" s="50">
        <v>-0.04668278</v>
      </c>
    </row>
    <row r="15" spans="1:7" ht="12.75">
      <c r="A15" t="s">
        <v>23</v>
      </c>
      <c r="B15" s="50">
        <v>-0.4522153</v>
      </c>
      <c r="C15" s="50">
        <v>-0.1634585</v>
      </c>
      <c r="D15" s="50">
        <v>-0.1066986</v>
      </c>
      <c r="E15" s="50">
        <v>-0.1749607</v>
      </c>
      <c r="F15" s="50">
        <v>-0.4806644</v>
      </c>
      <c r="G15" s="50">
        <v>-0.2367259</v>
      </c>
    </row>
    <row r="16" spans="1:7" ht="12.75">
      <c r="A16" t="s">
        <v>24</v>
      </c>
      <c r="B16" s="50">
        <v>-0.0006411883</v>
      </c>
      <c r="C16" s="50">
        <v>0.0220345</v>
      </c>
      <c r="D16" s="50">
        <v>0.03406785</v>
      </c>
      <c r="E16" s="50">
        <v>-0.003415595</v>
      </c>
      <c r="F16" s="50">
        <v>-0.05970769</v>
      </c>
      <c r="G16" s="50">
        <v>0.004598082</v>
      </c>
    </row>
    <row r="17" spans="1:7" ht="12.75">
      <c r="A17" t="s">
        <v>25</v>
      </c>
      <c r="B17" s="50">
        <v>-0.006239247</v>
      </c>
      <c r="C17" s="50">
        <v>-0.004543202</v>
      </c>
      <c r="D17" s="50">
        <v>-0.01401886</v>
      </c>
      <c r="E17" s="50">
        <v>-0.005699952</v>
      </c>
      <c r="F17" s="50">
        <v>-0.01454914</v>
      </c>
      <c r="G17" s="50">
        <v>-0.008683739</v>
      </c>
    </row>
    <row r="18" spans="1:7" ht="12.75">
      <c r="A18" t="s">
        <v>26</v>
      </c>
      <c r="B18" s="50">
        <v>0.010474</v>
      </c>
      <c r="C18" s="50">
        <v>0.009156713</v>
      </c>
      <c r="D18" s="50">
        <v>0.007577584</v>
      </c>
      <c r="E18" s="50">
        <v>0.0242539</v>
      </c>
      <c r="F18" s="50">
        <v>0.0005638896</v>
      </c>
      <c r="G18" s="50">
        <v>0.0114493</v>
      </c>
    </row>
    <row r="19" spans="1:7" ht="12.75">
      <c r="A19" t="s">
        <v>27</v>
      </c>
      <c r="B19" s="50">
        <v>-0.2099251</v>
      </c>
      <c r="C19" s="50">
        <v>-0.203943</v>
      </c>
      <c r="D19" s="50">
        <v>-0.2072759</v>
      </c>
      <c r="E19" s="50">
        <v>-0.2013182</v>
      </c>
      <c r="F19" s="50">
        <v>-0.1609135</v>
      </c>
      <c r="G19" s="50">
        <v>-0.1992236</v>
      </c>
    </row>
    <row r="20" spans="1:7" ht="12.75">
      <c r="A20" t="s">
        <v>28</v>
      </c>
      <c r="B20" s="50">
        <v>0.001078079</v>
      </c>
      <c r="C20" s="50">
        <v>-3.241322E-05</v>
      </c>
      <c r="D20" s="50">
        <v>0.004939576</v>
      </c>
      <c r="E20" s="50">
        <v>-9.1202E-05</v>
      </c>
      <c r="F20" s="50">
        <v>-0.003498286</v>
      </c>
      <c r="G20" s="50">
        <v>0.0008466444</v>
      </c>
    </row>
    <row r="21" spans="1:7" ht="12.75">
      <c r="A21" t="s">
        <v>29</v>
      </c>
      <c r="B21" s="50">
        <v>-53.08157</v>
      </c>
      <c r="C21" s="50">
        <v>95.53869</v>
      </c>
      <c r="D21" s="50">
        <v>134.1574</v>
      </c>
      <c r="E21" s="50">
        <v>-60.02006</v>
      </c>
      <c r="F21" s="50">
        <v>-247.8646</v>
      </c>
      <c r="G21" s="50">
        <v>0.00237746</v>
      </c>
    </row>
    <row r="22" spans="1:7" ht="12.75">
      <c r="A22" t="s">
        <v>30</v>
      </c>
      <c r="B22" s="50">
        <v>231.3794</v>
      </c>
      <c r="C22" s="50">
        <v>121.0837</v>
      </c>
      <c r="D22" s="50">
        <v>-20.7334</v>
      </c>
      <c r="E22" s="50">
        <v>-132.5777</v>
      </c>
      <c r="F22" s="50">
        <v>-192.3525</v>
      </c>
      <c r="G22" s="50">
        <v>0</v>
      </c>
    </row>
    <row r="23" spans="1:7" ht="12.75">
      <c r="A23" t="s">
        <v>31</v>
      </c>
      <c r="B23" s="50">
        <v>-4.367556</v>
      </c>
      <c r="C23" s="50">
        <v>-0.9001768</v>
      </c>
      <c r="D23" s="50">
        <v>-3.081215</v>
      </c>
      <c r="E23" s="50">
        <v>-2.1999</v>
      </c>
      <c r="F23" s="50">
        <v>3.850973</v>
      </c>
      <c r="G23" s="50">
        <v>-1.603338</v>
      </c>
    </row>
    <row r="24" spans="1:7" ht="12.75">
      <c r="A24" t="s">
        <v>32</v>
      </c>
      <c r="B24" s="50">
        <v>1.877794</v>
      </c>
      <c r="C24" s="50">
        <v>0.6096067</v>
      </c>
      <c r="D24" s="50">
        <v>-0.1996282</v>
      </c>
      <c r="E24" s="50">
        <v>-2.04899</v>
      </c>
      <c r="F24" s="50">
        <v>1.002567</v>
      </c>
      <c r="G24" s="50">
        <v>0.0111571</v>
      </c>
    </row>
    <row r="25" spans="1:7" ht="12.75">
      <c r="A25" t="s">
        <v>33</v>
      </c>
      <c r="B25" s="50">
        <v>-1.142405</v>
      </c>
      <c r="C25" s="50">
        <v>-0.1654674</v>
      </c>
      <c r="D25" s="50">
        <v>-0.3669433</v>
      </c>
      <c r="E25" s="50">
        <v>-0.3765789</v>
      </c>
      <c r="F25" s="50">
        <v>-3.495716</v>
      </c>
      <c r="G25" s="50">
        <v>-0.8512747</v>
      </c>
    </row>
    <row r="26" spans="1:7" ht="12.75">
      <c r="A26" t="s">
        <v>34</v>
      </c>
      <c r="B26" s="50">
        <v>0.8822874</v>
      </c>
      <c r="C26" s="50">
        <v>0.5275564</v>
      </c>
      <c r="D26" s="50">
        <v>0.6183725</v>
      </c>
      <c r="E26" s="50">
        <v>0.3842824</v>
      </c>
      <c r="F26" s="50">
        <v>1.78636</v>
      </c>
      <c r="G26" s="50">
        <v>0.734584</v>
      </c>
    </row>
    <row r="27" spans="1:7" ht="12.75">
      <c r="A27" t="s">
        <v>35</v>
      </c>
      <c r="B27" s="50">
        <v>-0.04948865</v>
      </c>
      <c r="C27" s="50">
        <v>-0.3412868</v>
      </c>
      <c r="D27" s="50">
        <v>-0.3027612</v>
      </c>
      <c r="E27" s="50">
        <v>-0.02731251</v>
      </c>
      <c r="F27" s="50">
        <v>0.2653997</v>
      </c>
      <c r="G27" s="50">
        <v>-0.1331754</v>
      </c>
    </row>
    <row r="28" spans="1:7" ht="12.75">
      <c r="A28" t="s">
        <v>36</v>
      </c>
      <c r="B28" s="50">
        <v>-0.2665561</v>
      </c>
      <c r="C28" s="50">
        <v>-0.1289591</v>
      </c>
      <c r="D28" s="50">
        <v>-0.2673421</v>
      </c>
      <c r="E28" s="50">
        <v>-0.2143416</v>
      </c>
      <c r="F28" s="50">
        <v>-0.3108242</v>
      </c>
      <c r="G28" s="50">
        <v>-0.2269983</v>
      </c>
    </row>
    <row r="29" spans="1:7" ht="12.75">
      <c r="A29" t="s">
        <v>37</v>
      </c>
      <c r="B29" s="50">
        <v>-0.03572649</v>
      </c>
      <c r="C29" s="50">
        <v>-0.05450888</v>
      </c>
      <c r="D29" s="50">
        <v>-0.07866196</v>
      </c>
      <c r="E29" s="50">
        <v>-0.008090906</v>
      </c>
      <c r="F29" s="50">
        <v>-0.0006614704</v>
      </c>
      <c r="G29" s="50">
        <v>-0.03923746</v>
      </c>
    </row>
    <row r="30" spans="1:7" ht="12.75">
      <c r="A30" t="s">
        <v>38</v>
      </c>
      <c r="B30" s="50">
        <v>-0.002174925</v>
      </c>
      <c r="C30" s="50">
        <v>0.1540726</v>
      </c>
      <c r="D30" s="50">
        <v>0.141734</v>
      </c>
      <c r="E30" s="50">
        <v>0.02449921</v>
      </c>
      <c r="F30" s="50">
        <v>0.2737978</v>
      </c>
      <c r="G30" s="50">
        <v>0.1133557</v>
      </c>
    </row>
    <row r="31" spans="1:7" ht="12.75">
      <c r="A31" t="s">
        <v>39</v>
      </c>
      <c r="B31" s="50">
        <v>0.02078772</v>
      </c>
      <c r="C31" s="50">
        <v>-0.02065839</v>
      </c>
      <c r="D31" s="50">
        <v>-0.0172542</v>
      </c>
      <c r="E31" s="50">
        <v>0.008939857</v>
      </c>
      <c r="F31" s="50">
        <v>0.03765444</v>
      </c>
      <c r="G31" s="50">
        <v>0.001069653</v>
      </c>
    </row>
    <row r="32" spans="1:7" ht="12.75">
      <c r="A32" t="s">
        <v>40</v>
      </c>
      <c r="B32" s="50">
        <v>-0.05219289</v>
      </c>
      <c r="C32" s="50">
        <v>-0.01914138</v>
      </c>
      <c r="D32" s="50">
        <v>-0.05006936</v>
      </c>
      <c r="E32" s="50">
        <v>0.002842984</v>
      </c>
      <c r="F32" s="50">
        <v>-0.02998506</v>
      </c>
      <c r="G32" s="50">
        <v>-0.02752007</v>
      </c>
    </row>
    <row r="33" spans="1:7" ht="12.75">
      <c r="A33" t="s">
        <v>41</v>
      </c>
      <c r="B33" s="50">
        <v>0.07144854</v>
      </c>
      <c r="C33" s="50">
        <v>0.01059369</v>
      </c>
      <c r="D33" s="50">
        <v>0.008919513</v>
      </c>
      <c r="E33" s="50">
        <v>0.06080223</v>
      </c>
      <c r="F33" s="50">
        <v>0.07595491</v>
      </c>
      <c r="G33" s="50">
        <v>0.0398063</v>
      </c>
    </row>
    <row r="34" spans="1:7" ht="12.75">
      <c r="A34" t="s">
        <v>42</v>
      </c>
      <c r="B34" s="50">
        <v>-0.04512126</v>
      </c>
      <c r="C34" s="50">
        <v>-0.007413536</v>
      </c>
      <c r="D34" s="50">
        <v>0.009608148</v>
      </c>
      <c r="E34" s="50">
        <v>0.01810849</v>
      </c>
      <c r="F34" s="50">
        <v>-0.006550705</v>
      </c>
      <c r="G34" s="50">
        <v>-0.002517698</v>
      </c>
    </row>
    <row r="35" spans="1:7" ht="12.75">
      <c r="A35" t="s">
        <v>43</v>
      </c>
      <c r="B35" s="50">
        <v>-6.316717E-05</v>
      </c>
      <c r="C35" s="50">
        <v>-0.002222542</v>
      </c>
      <c r="D35" s="50">
        <v>-0.005014602</v>
      </c>
      <c r="E35" s="50">
        <v>-0.001103403</v>
      </c>
      <c r="F35" s="50">
        <v>-0.0002350295</v>
      </c>
      <c r="G35" s="50">
        <v>-0.002047097</v>
      </c>
    </row>
    <row r="36" spans="1:6" ht="12.75">
      <c r="A36" t="s">
        <v>44</v>
      </c>
      <c r="B36" s="50">
        <v>21.75293</v>
      </c>
      <c r="C36" s="50">
        <v>21.75598</v>
      </c>
      <c r="D36" s="50">
        <v>21.77124</v>
      </c>
      <c r="E36" s="50">
        <v>21.77734</v>
      </c>
      <c r="F36" s="50">
        <v>21.78955</v>
      </c>
    </row>
    <row r="37" spans="1:6" ht="12.75">
      <c r="A37" t="s">
        <v>45</v>
      </c>
      <c r="B37" s="50">
        <v>0.34434</v>
      </c>
      <c r="C37" s="50">
        <v>0.3234863</v>
      </c>
      <c r="D37" s="50">
        <v>0.3133138</v>
      </c>
      <c r="E37" s="50">
        <v>0.3072103</v>
      </c>
      <c r="F37" s="50">
        <v>0.3041585</v>
      </c>
    </row>
    <row r="38" spans="1:7" ht="12.75">
      <c r="A38" t="s">
        <v>55</v>
      </c>
      <c r="B38" s="50">
        <v>1.806766E-05</v>
      </c>
      <c r="C38" s="50">
        <v>1.345463E-05</v>
      </c>
      <c r="D38" s="50">
        <v>-1.296535E-05</v>
      </c>
      <c r="E38" s="50">
        <v>2.020671E-05</v>
      </c>
      <c r="F38" s="50">
        <v>-6.774236E-05</v>
      </c>
      <c r="G38" s="50">
        <v>0.0001408612</v>
      </c>
    </row>
    <row r="39" spans="1:7" ht="12.75">
      <c r="A39" t="s">
        <v>56</v>
      </c>
      <c r="B39" s="50">
        <v>8.982061E-05</v>
      </c>
      <c r="C39" s="50">
        <v>-0.0001625787</v>
      </c>
      <c r="D39" s="50">
        <v>-0.0002280945</v>
      </c>
      <c r="E39" s="50">
        <v>0.000102302</v>
      </c>
      <c r="F39" s="50">
        <v>0.0004200668</v>
      </c>
      <c r="G39" s="50">
        <v>0.0004076942</v>
      </c>
    </row>
    <row r="40" spans="2:5" ht="12.75">
      <c r="B40" t="s">
        <v>46</v>
      </c>
      <c r="C40" t="s">
        <v>47</v>
      </c>
      <c r="D40" t="s">
        <v>48</v>
      </c>
      <c r="E40">
        <v>3.117204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1.8067656631245056E-05</v>
      </c>
      <c r="C50">
        <f>-0.017/(C7*C7+C22*C22)*(C21*C22+C6*C7)</f>
        <v>1.3454629308171407E-05</v>
      </c>
      <c r="D50">
        <f>-0.017/(D7*D7+D22*D22)*(D21*D22+D6*D7)</f>
        <v>-1.2965353129016827E-05</v>
      </c>
      <c r="E50">
        <f>-0.017/(E7*E7+E22*E22)*(E21*E22+E6*E7)</f>
        <v>2.020670764153507E-05</v>
      </c>
      <c r="F50">
        <f>-0.017/(F7*F7+F22*F22)*(F21*F22+F6*F7)</f>
        <v>-6.774235450836386E-05</v>
      </c>
      <c r="G50">
        <f>(B50*B$4+C50*C$4+D50*D$4+E50*E$4+F50*F$4)/SUM(B$4:F$4)</f>
        <v>-1.4683396489918335E-06</v>
      </c>
    </row>
    <row r="51" spans="1:7" ht="12.75">
      <c r="A51" t="s">
        <v>59</v>
      </c>
      <c r="B51">
        <f>-0.017/(B7*B7+B22*B22)*(B21*B7-B6*B22)</f>
        <v>8.982062064492565E-05</v>
      </c>
      <c r="C51">
        <f>-0.017/(C7*C7+C22*C22)*(C21*C7-C6*C22)</f>
        <v>-0.0001625786866298762</v>
      </c>
      <c r="D51">
        <f>-0.017/(D7*D7+D22*D22)*(D21*D7-D6*D22)</f>
        <v>-0.00022809446158525654</v>
      </c>
      <c r="E51">
        <f>-0.017/(E7*E7+E22*E22)*(E21*E7-E6*E22)</f>
        <v>0.00010230199788236872</v>
      </c>
      <c r="F51">
        <f>-0.017/(F7*F7+F22*F22)*(F21*F7-F6*F22)</f>
        <v>0.000420066778875443</v>
      </c>
      <c r="G51">
        <f>(B51*B$4+C51*C$4+D51*D$4+E51*E$4+F51*F$4)/SUM(B$4:F$4)</f>
        <v>-1.924196487829513E-07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10000.043990887372</v>
      </c>
      <c r="C62">
        <f>C7+(2/0.017)*(C8*C50-C23*C51)</f>
        <v>9999.987548474232</v>
      </c>
      <c r="D62">
        <f>D7+(2/0.017)*(D8*D50-D23*D51)</f>
        <v>9999.913281633415</v>
      </c>
      <c r="E62">
        <f>E7+(2/0.017)*(E8*E50-E23*E51)</f>
        <v>10000.02919205984</v>
      </c>
      <c r="F62">
        <f>F7+(2/0.017)*(F8*F50-F23*F51)</f>
        <v>9999.84082588433</v>
      </c>
    </row>
    <row r="63" spans="1:6" ht="12.75">
      <c r="A63" t="s">
        <v>67</v>
      </c>
      <c r="B63">
        <f>B8+(3/0.017)*(B9*B50-B24*B51)</f>
        <v>-1.0476083803753617</v>
      </c>
      <c r="C63">
        <f>C8+(3/0.017)*(C9*C50-C24*C51)</f>
        <v>3.027527133885615</v>
      </c>
      <c r="D63">
        <f>D8+(3/0.017)*(D9*D50-D24*D51)</f>
        <v>2.6382244354539073</v>
      </c>
      <c r="E63">
        <f>E8+(3/0.017)*(E9*E50-E24*E51)</f>
        <v>1.1784472260606946</v>
      </c>
      <c r="F63">
        <f>F8+(3/0.017)*(F9*F50-F24*F51)</f>
        <v>-3.9572151632441273</v>
      </c>
    </row>
    <row r="64" spans="1:6" ht="12.75">
      <c r="A64" t="s">
        <v>68</v>
      </c>
      <c r="B64">
        <f>B9+(4/0.017)*(B10*B50-B25*B51)</f>
        <v>-0.25439280083031196</v>
      </c>
      <c r="C64">
        <f>C9+(4/0.017)*(C10*C50-C25*C51)</f>
        <v>-0.4057479107368523</v>
      </c>
      <c r="D64">
        <f>D9+(4/0.017)*(D10*D50-D25*D51)</f>
        <v>-0.4092370698921313</v>
      </c>
      <c r="E64">
        <f>E9+(4/0.017)*(E10*E50-E25*E51)</f>
        <v>-0.1772588480009171</v>
      </c>
      <c r="F64">
        <f>F9+(4/0.017)*(F10*F50-F25*F51)</f>
        <v>-1.7099144380982754</v>
      </c>
    </row>
    <row r="65" spans="1:6" ht="12.75">
      <c r="A65" t="s">
        <v>69</v>
      </c>
      <c r="B65">
        <f>B10+(5/0.017)*(B11*B50-B26*B51)</f>
        <v>-0.16334074750316382</v>
      </c>
      <c r="C65">
        <f>C10+(5/0.017)*(C11*C50-C26*C51)</f>
        <v>-0.9817745125097945</v>
      </c>
      <c r="D65">
        <f>D10+(5/0.017)*(D11*D50-D26*D51)</f>
        <v>-1.0576950344444462</v>
      </c>
      <c r="E65">
        <f>E10+(5/0.017)*(E11*E50-E26*E51)</f>
        <v>-0.44601296873758867</v>
      </c>
      <c r="F65">
        <f>F10+(5/0.017)*(F11*F50-F26*F51)</f>
        <v>0.7018576944446038</v>
      </c>
    </row>
    <row r="66" spans="1:6" ht="12.75">
      <c r="A66" t="s">
        <v>70</v>
      </c>
      <c r="B66">
        <f>B11+(6/0.017)*(B12*B50-B27*B51)</f>
        <v>2.1666594616446293</v>
      </c>
      <c r="C66">
        <f>C11+(6/0.017)*(C12*C50-C27*C51)</f>
        <v>2.9437267218993486</v>
      </c>
      <c r="D66">
        <f>D11+(6/0.017)*(D12*D50-D27*D51)</f>
        <v>3.224959190681558</v>
      </c>
      <c r="E66">
        <f>E11+(6/0.017)*(E12*E50-E27*E51)</f>
        <v>2.4937079935556294</v>
      </c>
      <c r="F66">
        <f>F11+(6/0.017)*(F12*F50-F27*F51)</f>
        <v>12.70237880946572</v>
      </c>
    </row>
    <row r="67" spans="1:6" ht="12.75">
      <c r="A67" t="s">
        <v>71</v>
      </c>
      <c r="B67">
        <f>B12+(7/0.017)*(B13*B50-B28*B51)</f>
        <v>0.2245500060180607</v>
      </c>
      <c r="C67">
        <f>C12+(7/0.017)*(C13*C50-C28*C51)</f>
        <v>0.48998471334469784</v>
      </c>
      <c r="D67">
        <f>D12+(7/0.017)*(D13*D50-D28*D51)</f>
        <v>0.3606318300763862</v>
      </c>
      <c r="E67">
        <f>E12+(7/0.017)*(E13*E50-E28*E51)</f>
        <v>0.20026762850848703</v>
      </c>
      <c r="F67">
        <f>F12+(7/0.017)*(F13*F50-F28*F51)</f>
        <v>-0.363370447791134</v>
      </c>
    </row>
    <row r="68" spans="1:6" ht="12.75">
      <c r="A68" t="s">
        <v>72</v>
      </c>
      <c r="B68">
        <f>B13+(8/0.017)*(B14*B50-B29*B51)</f>
        <v>0.0741158538202364</v>
      </c>
      <c r="C68">
        <f>C13+(8/0.017)*(C14*C50-C29*C51)</f>
        <v>0.13919268320176623</v>
      </c>
      <c r="D68">
        <f>D13+(8/0.017)*(D14*D50-D29*D51)</f>
        <v>0.08222068880162238</v>
      </c>
      <c r="E68">
        <f>E13+(8/0.017)*(E14*E50-E29*E51)</f>
        <v>0.06789805415627286</v>
      </c>
      <c r="F68">
        <f>F13+(8/0.017)*(F14*F50-F29*F51)</f>
        <v>-0.15994057636799172</v>
      </c>
    </row>
    <row r="69" spans="1:6" ht="12.75">
      <c r="A69" t="s">
        <v>73</v>
      </c>
      <c r="B69">
        <f>B14+(9/0.017)*(B15*B50-B30*B51)</f>
        <v>-0.008641130109056105</v>
      </c>
      <c r="C69">
        <f>C14+(9/0.017)*(C15*C50-C30*C51)</f>
        <v>-0.04267171783176913</v>
      </c>
      <c r="D69">
        <f>D14+(9/0.017)*(D15*D50-D30*D51)</f>
        <v>-0.14671800417580777</v>
      </c>
      <c r="E69">
        <f>E14+(9/0.017)*(E15*E50-E30*E51)</f>
        <v>-0.0629668559169872</v>
      </c>
      <c r="F69">
        <f>F14+(9/0.017)*(F15*F50-F30*F51)</f>
        <v>0.11414162967508856</v>
      </c>
    </row>
    <row r="70" spans="1:6" ht="12.75">
      <c r="A70" t="s">
        <v>74</v>
      </c>
      <c r="B70">
        <f>B15+(10/0.017)*(B16*B50-B31*B51)</f>
        <v>-0.4533204474601372</v>
      </c>
      <c r="C70">
        <f>C15+(10/0.017)*(C16*C50-C31*C51)</f>
        <v>-0.16525976346152757</v>
      </c>
      <c r="D70">
        <f>D15+(10/0.017)*(D16*D50-D31*D51)</f>
        <v>-0.10927347597922395</v>
      </c>
      <c r="E70">
        <f>E15+(10/0.017)*(E16*E50-E31*E51)</f>
        <v>-0.17553927833027622</v>
      </c>
      <c r="F70">
        <f>F15+(10/0.017)*(F16*F50-F31*F51)</f>
        <v>-0.4875894822460607</v>
      </c>
    </row>
    <row r="71" spans="1:6" ht="12.75">
      <c r="A71" t="s">
        <v>75</v>
      </c>
      <c r="B71">
        <f>B16+(11/0.017)*(B17*B50-B32*B51)</f>
        <v>0.0023192800062827577</v>
      </c>
      <c r="C71">
        <f>C16+(11/0.017)*(C17*C50-C32*C51)</f>
        <v>0.019981312781522306</v>
      </c>
      <c r="D71">
        <f>D16+(11/0.017)*(D17*D50-D32*D51)</f>
        <v>0.02679569549127803</v>
      </c>
      <c r="E71">
        <f>E16+(11/0.017)*(E17*E50-E32*E51)</f>
        <v>-0.0036783139573297826</v>
      </c>
      <c r="F71">
        <f>F16+(11/0.017)*(F17*F50-F32*F51)</f>
        <v>-0.05091977669112672</v>
      </c>
    </row>
    <row r="72" spans="1:6" ht="12.75">
      <c r="A72" t="s">
        <v>76</v>
      </c>
      <c r="B72">
        <f>B17+(12/0.017)*(B18*B50-B33*B51)</f>
        <v>-0.010635702226883391</v>
      </c>
      <c r="C72">
        <f>C17+(12/0.017)*(C18*C50-C33*C51)</f>
        <v>-0.003240490198216211</v>
      </c>
      <c r="D72">
        <f>D17+(12/0.017)*(D18*D50-D33*D51)</f>
        <v>-0.012652098496767359</v>
      </c>
      <c r="E72">
        <f>E17+(12/0.017)*(E18*E50-E33*E51)</f>
        <v>-0.009744727156402072</v>
      </c>
      <c r="F72">
        <f>F17+(12/0.017)*(F18*F50-F33*F51)</f>
        <v>-0.03709808135952538</v>
      </c>
    </row>
    <row r="73" spans="1:6" ht="12.75">
      <c r="A73" t="s">
        <v>77</v>
      </c>
      <c r="B73">
        <f>B18+(13/0.017)*(B19*B50-B34*B51)</f>
        <v>0.01067279672830686</v>
      </c>
      <c r="C73">
        <f>C18+(13/0.017)*(C19*C50-C34*C51)</f>
        <v>0.006136690332642577</v>
      </c>
      <c r="D73">
        <f>D18+(13/0.017)*(D19*D50-D34*D51)</f>
        <v>0.011308561505049476</v>
      </c>
      <c r="E73">
        <f>E18+(13/0.017)*(E19*E50-E34*E51)</f>
        <v>0.019726449099565366</v>
      </c>
      <c r="F73">
        <f>F18+(13/0.017)*(F19*F50-F34*F51)</f>
        <v>0.011003954767154897</v>
      </c>
    </row>
    <row r="74" spans="1:6" ht="12.75">
      <c r="A74" t="s">
        <v>78</v>
      </c>
      <c r="B74">
        <f>B19+(14/0.017)*(B20*B50-B35*B51)</f>
        <v>-0.2099043865259706</v>
      </c>
      <c r="C74">
        <f>C19+(14/0.017)*(C20*C50-C35*C51)</f>
        <v>-0.20424093158475257</v>
      </c>
      <c r="D74">
        <f>D19+(14/0.017)*(D20*D50-D35*D51)</f>
        <v>-0.20827059694503694</v>
      </c>
      <c r="E74">
        <f>E19+(14/0.017)*(E20*E50-E35*E51)</f>
        <v>-0.20122675740299606</v>
      </c>
      <c r="F74">
        <f>F19+(14/0.017)*(F20*F50-F35*F51)</f>
        <v>-0.16063703276379698</v>
      </c>
    </row>
    <row r="75" spans="1:6" ht="12.75">
      <c r="A75" t="s">
        <v>79</v>
      </c>
      <c r="B75" s="50">
        <f>B20</f>
        <v>0.001078079</v>
      </c>
      <c r="C75" s="50">
        <f>C20</f>
        <v>-3.241322E-05</v>
      </c>
      <c r="D75" s="50">
        <f>D20</f>
        <v>0.004939576</v>
      </c>
      <c r="E75" s="50">
        <f>E20</f>
        <v>-9.1202E-05</v>
      </c>
      <c r="F75" s="50">
        <f>F20</f>
        <v>-0.003498286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231.35936996460524</v>
      </c>
      <c r="C82">
        <f>C22+(2/0.017)*(C8*C51+C23*C50)</f>
        <v>121.0246844242509</v>
      </c>
      <c r="D82">
        <f>D22+(2/0.017)*(D8*D51+D23*D50)</f>
        <v>-20.79968742970026</v>
      </c>
      <c r="E82">
        <f>E22+(2/0.017)*(E8*E51+E23*E50)</f>
        <v>-132.56918379934507</v>
      </c>
      <c r="F82">
        <f>F22+(2/0.017)*(F8*F51+F23*F50)</f>
        <v>-192.57628552464254</v>
      </c>
    </row>
    <row r="83" spans="1:6" ht="12.75">
      <c r="A83" t="s">
        <v>82</v>
      </c>
      <c r="B83">
        <f>B23+(3/0.017)*(B9*B51+B24*B50)</f>
        <v>-4.365973612871711</v>
      </c>
      <c r="C83">
        <f>C23+(3/0.017)*(C9*C51+C24*C50)</f>
        <v>-0.8873624612902182</v>
      </c>
      <c r="D83">
        <f>D23+(3/0.017)*(D9*D51+D24*D50)</f>
        <v>-3.0649449077561197</v>
      </c>
      <c r="E83">
        <f>E23+(3/0.017)*(E9*E51+E24*E50)</f>
        <v>-2.2105316631397742</v>
      </c>
      <c r="F83">
        <f>F23+(3/0.017)*(F9*F51+F24*F50)</f>
        <v>3.6880098488825137</v>
      </c>
    </row>
    <row r="84" spans="1:6" ht="12.75">
      <c r="A84" t="s">
        <v>83</v>
      </c>
      <c r="B84">
        <f>B24+(4/0.017)*(B10*B51+B25*B50)</f>
        <v>1.8697349028718642</v>
      </c>
      <c r="C84">
        <f>C24+(4/0.017)*(C10*C51+C25*C50)</f>
        <v>0.6480527075192064</v>
      </c>
      <c r="D84">
        <f>D24+(4/0.017)*(D10*D51+D25*D50)</f>
        <v>-0.14018196362038235</v>
      </c>
      <c r="E84">
        <f>E24+(4/0.017)*(E10*E51+E25*E50)</f>
        <v>-2.061594540745579</v>
      </c>
      <c r="F84">
        <f>F24+(4/0.017)*(F10*F51+F25*F50)</f>
        <v>1.17454411994881</v>
      </c>
    </row>
    <row r="85" spans="1:6" ht="12.75">
      <c r="A85" t="s">
        <v>84</v>
      </c>
      <c r="B85">
        <f>B25+(5/0.017)*(B11*B51+B26*B50)</f>
        <v>-1.0805555917064071</v>
      </c>
      <c r="C85">
        <f>C25+(5/0.017)*(C11*C51+C26*C50)</f>
        <v>-0.30496405766495055</v>
      </c>
      <c r="D85">
        <f>D25+(5/0.017)*(D11*D51+D26*D50)</f>
        <v>-0.5874066299669413</v>
      </c>
      <c r="E85">
        <f>E25+(5/0.017)*(E11*E51+E26*E50)</f>
        <v>-0.29933290230682313</v>
      </c>
      <c r="F85">
        <f>F25+(5/0.017)*(F11*F51+F26*F50)</f>
        <v>-1.9583245373911842</v>
      </c>
    </row>
    <row r="86" spans="1:6" ht="12.75">
      <c r="A86" t="s">
        <v>85</v>
      </c>
      <c r="B86">
        <f>B26+(6/0.017)*(B12*B51+B27*B50)</f>
        <v>0.8887607053399016</v>
      </c>
      <c r="C86">
        <f>C26+(6/0.017)*(C12*C51+C27*C50)</f>
        <v>0.49737037554620395</v>
      </c>
      <c r="D86">
        <f>D26+(6/0.017)*(D12*D51+D27*D50)</f>
        <v>0.5886657426433265</v>
      </c>
      <c r="E86">
        <f>E26+(6/0.017)*(E12*E51+E27*E50)</f>
        <v>0.3909721356809765</v>
      </c>
      <c r="F86">
        <f>F26+(6/0.017)*(F12*F51+F27*F50)</f>
        <v>1.7175296570393765</v>
      </c>
    </row>
    <row r="87" spans="1:6" ht="12.75">
      <c r="A87" t="s">
        <v>86</v>
      </c>
      <c r="B87">
        <f>B27+(7/0.017)*(B13*B51+B28*B50)</f>
        <v>-0.0487850165880936</v>
      </c>
      <c r="C87">
        <f>C27+(7/0.017)*(C13*C51+C28*C50)</f>
        <v>-0.3516217842343414</v>
      </c>
      <c r="D87">
        <f>D27+(7/0.017)*(D13*D51+D28*D50)</f>
        <v>-0.3097549341519863</v>
      </c>
      <c r="E87">
        <f>E27+(7/0.017)*(E13*E51+E28*E50)</f>
        <v>-0.02622822532300848</v>
      </c>
      <c r="F87">
        <f>F27+(7/0.017)*(F13*F51+F28*F50)</f>
        <v>0.24725254904300661</v>
      </c>
    </row>
    <row r="88" spans="1:6" ht="12.75">
      <c r="A88" t="s">
        <v>87</v>
      </c>
      <c r="B88">
        <f>B28+(8/0.017)*(B14*B51+B29*B50)</f>
        <v>-0.2670466468635177</v>
      </c>
      <c r="C88">
        <f>C28+(8/0.017)*(C14*C51+C29*C50)</f>
        <v>-0.12511401357347454</v>
      </c>
      <c r="D88">
        <f>D28+(8/0.017)*(D14*D51+D29*D50)</f>
        <v>-0.24919792022744697</v>
      </c>
      <c r="E88">
        <f>E28+(8/0.017)*(E14*E51+E29*E50)</f>
        <v>-0.21729590969183524</v>
      </c>
      <c r="F88">
        <f>F28+(8/0.017)*(F14*F51+F29*F50)</f>
        <v>-0.27961089139699163</v>
      </c>
    </row>
    <row r="89" spans="1:6" ht="12.75">
      <c r="A89" t="s">
        <v>88</v>
      </c>
      <c r="B89">
        <f>B29+(9/0.017)*(B15*B51+B30*B50)</f>
        <v>-0.05725107778723939</v>
      </c>
      <c r="C89">
        <f>C29+(9/0.017)*(C15*C51+C30*C50)</f>
        <v>-0.0393423669580987</v>
      </c>
      <c r="D89">
        <f>D29+(9/0.017)*(D15*D51+D30*D50)</f>
        <v>-0.06675033910431687</v>
      </c>
      <c r="E89">
        <f>E29+(9/0.017)*(E15*E51+E30*E50)</f>
        <v>-0.017304672298988973</v>
      </c>
      <c r="F89">
        <f>F29+(9/0.017)*(F15*F51+F30*F50)</f>
        <v>-0.11737498126669225</v>
      </c>
    </row>
    <row r="90" spans="1:6" ht="12.75">
      <c r="A90" t="s">
        <v>89</v>
      </c>
      <c r="B90">
        <f>B30+(10/0.017)*(B16*B51+B31*B50)</f>
        <v>-0.001987870025852823</v>
      </c>
      <c r="C90">
        <f>C30+(10/0.017)*(C16*C51+C31*C50)</f>
        <v>0.15180184055876492</v>
      </c>
      <c r="D90">
        <f>D30+(10/0.017)*(D16*D51+D31*D50)</f>
        <v>0.13729459934873023</v>
      </c>
      <c r="E90">
        <f>E30+(10/0.017)*(E16*E51+E31*E50)</f>
        <v>0.024399929343705353</v>
      </c>
      <c r="F90">
        <f>F30+(10/0.017)*(F16*F51+F31*F50)</f>
        <v>0.25754367209665446</v>
      </c>
    </row>
    <row r="91" spans="1:6" ht="12.75">
      <c r="A91" t="s">
        <v>90</v>
      </c>
      <c r="B91">
        <f>B31+(11/0.017)*(B17*B51+B32*B50)</f>
        <v>0.019814921248052782</v>
      </c>
      <c r="C91">
        <f>C31+(11/0.017)*(C17*C51+C32*C50)</f>
        <v>-0.02034709799641287</v>
      </c>
      <c r="D91">
        <f>D31+(11/0.017)*(D17*D51+D32*D50)</f>
        <v>-0.014765099774828674</v>
      </c>
      <c r="E91">
        <f>E31+(11/0.017)*(E17*E51+E32*E50)</f>
        <v>0.00859971815058374</v>
      </c>
      <c r="F91">
        <f>F31+(11/0.017)*(F17*F51+F32*F50)</f>
        <v>0.0350142123577608</v>
      </c>
    </row>
    <row r="92" spans="1:6" ht="12.75">
      <c r="A92" t="s">
        <v>91</v>
      </c>
      <c r="B92">
        <f>B32+(12/0.017)*(B18*B51+B33*B50)</f>
        <v>-0.050617580210711485</v>
      </c>
      <c r="C92">
        <f>C32+(12/0.017)*(C18*C51+C33*C50)</f>
        <v>-0.02009160508336308</v>
      </c>
      <c r="D92">
        <f>D32+(12/0.017)*(D18*D51+D33*D50)</f>
        <v>-0.0513710420553277</v>
      </c>
      <c r="E92">
        <f>E32+(12/0.017)*(E18*E51+E33*E50)</f>
        <v>0.0054616912790606265</v>
      </c>
      <c r="F92">
        <f>F32+(12/0.017)*(F18*F51+F33*F50)</f>
        <v>-0.03344987869549942</v>
      </c>
    </row>
    <row r="93" spans="1:6" ht="12.75">
      <c r="A93" t="s">
        <v>92</v>
      </c>
      <c r="B93">
        <f>B33+(13/0.017)*(B19*B51+B34*B50)</f>
        <v>0.05640613431504919</v>
      </c>
      <c r="C93">
        <f>C33+(13/0.017)*(C19*C51+C34*C50)</f>
        <v>0.03587260195364605</v>
      </c>
      <c r="D93">
        <f>D33+(13/0.017)*(D19*D51+D34*D50)</f>
        <v>0.04497838671286629</v>
      </c>
      <c r="E93">
        <f>E33+(13/0.017)*(E19*E51+E34*E50)</f>
        <v>0.045332733859488585</v>
      </c>
      <c r="F93">
        <f>F33+(13/0.017)*(F19*F51+F34*F50)</f>
        <v>0.024604408779506454</v>
      </c>
    </row>
    <row r="94" spans="1:6" ht="12.75">
      <c r="A94" t="s">
        <v>93</v>
      </c>
      <c r="B94">
        <f>B34+(14/0.017)*(B20*B51+B35*B50)</f>
        <v>-0.0450424544594089</v>
      </c>
      <c r="C94">
        <f>C34+(14/0.017)*(C20*C51+C35*C50)</f>
        <v>-0.0074338226423486566</v>
      </c>
      <c r="D94">
        <f>D34+(14/0.017)*(D20*D51+D35*D50)</f>
        <v>0.008733828365042839</v>
      </c>
      <c r="E94">
        <f>E34+(14/0.017)*(E20*E51+E35*E50)</f>
        <v>0.01808244482111781</v>
      </c>
      <c r="F94">
        <f>F34+(14/0.017)*(F20*F51+F35*F50)</f>
        <v>-0.0077477809952085815</v>
      </c>
    </row>
    <row r="95" spans="1:6" ht="12.75">
      <c r="A95" t="s">
        <v>94</v>
      </c>
      <c r="B95" s="50">
        <f>B35</f>
        <v>-6.316717E-05</v>
      </c>
      <c r="C95" s="50">
        <f>C35</f>
        <v>-0.002222542</v>
      </c>
      <c r="D95" s="50">
        <f>D35</f>
        <v>-0.005014602</v>
      </c>
      <c r="E95" s="50">
        <f>E35</f>
        <v>-0.001103403</v>
      </c>
      <c r="F95" s="50">
        <f>F35</f>
        <v>-0.0002350295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-1.047603771873408</v>
      </c>
      <c r="C103">
        <f>C63*10000/C62</f>
        <v>3.027530903623521</v>
      </c>
      <c r="D103">
        <f>D63*10000/D62</f>
        <v>2.6382473139036784</v>
      </c>
      <c r="E103">
        <f>E63*10000/E62</f>
        <v>1.178443785940543</v>
      </c>
      <c r="F103">
        <f>F63*10000/F62</f>
        <v>-3.9572781528691716</v>
      </c>
      <c r="G103">
        <f>AVERAGE(C103:E103)</f>
        <v>2.281407334489247</v>
      </c>
      <c r="H103">
        <f>STDEV(C103:E103)</f>
        <v>0.9748240202091122</v>
      </c>
      <c r="I103">
        <f>(B103*B4+C103*C4+D103*D4+E103*E4+F103*F4)/SUM(B4:F4)</f>
        <v>0.9656714649653699</v>
      </c>
      <c r="K103">
        <f>(LN(H103)+LN(H123))/2-LN(K114*K115^3)</f>
        <v>-3.844928513729351</v>
      </c>
    </row>
    <row r="104" spans="1:11" ht="12.75">
      <c r="A104" t="s">
        <v>68</v>
      </c>
      <c r="B104">
        <f>B64*10000/B62</f>
        <v>-0.25439168173872995</v>
      </c>
      <c r="C104">
        <f>C64*10000/C62</f>
        <v>-0.40574841595553796</v>
      </c>
      <c r="D104">
        <f>D64*10000/D62</f>
        <v>-0.40924061875993123</v>
      </c>
      <c r="E104">
        <f>E64*10000/E62</f>
        <v>-0.17725833054733786</v>
      </c>
      <c r="F104">
        <f>F64*10000/F62</f>
        <v>-1.7099416559433687</v>
      </c>
      <c r="G104">
        <f>AVERAGE(C104:E104)</f>
        <v>-0.330749121754269</v>
      </c>
      <c r="H104">
        <f>STDEV(C104:E104)</f>
        <v>0.1329383921563071</v>
      </c>
      <c r="I104">
        <f>(B104*B4+C104*C4+D104*D4+E104*E4+F104*F4)/SUM(B4:F4)</f>
        <v>-0.5041683695548708</v>
      </c>
      <c r="K104">
        <f>(LN(H104)+LN(H124))/2-LN(K114*K115^4)</f>
        <v>-4.130172557791728</v>
      </c>
    </row>
    <row r="105" spans="1:11" ht="12.75">
      <c r="A105" t="s">
        <v>69</v>
      </c>
      <c r="B105">
        <f>B65*10000/B62</f>
        <v>-0.16334002895588212</v>
      </c>
      <c r="C105">
        <f>C65*10000/C62</f>
        <v>-0.9817757349703807</v>
      </c>
      <c r="D105">
        <f>D65*10000/D62</f>
        <v>-1.0577042066825595</v>
      </c>
      <c r="E105">
        <f>E65*10000/E62</f>
        <v>-0.44601166673766224</v>
      </c>
      <c r="F105">
        <f>F65*10000/F62</f>
        <v>0.701868866380216</v>
      </c>
      <c r="G105">
        <f>AVERAGE(C105:E105)</f>
        <v>-0.8284972027968674</v>
      </c>
      <c r="H105">
        <f>STDEV(C105:E105)</f>
        <v>0.33341066595867935</v>
      </c>
      <c r="I105">
        <f>(B105*B4+C105*C4+D105*D4+E105*E4+F105*F4)/SUM(B4:F4)</f>
        <v>-0.5276321824455651</v>
      </c>
      <c r="K105">
        <f>(LN(H105)+LN(H125))/2-LN(K114*K115^5)</f>
        <v>-4.146865950034285</v>
      </c>
    </row>
    <row r="106" spans="1:11" ht="12.75">
      <c r="A106" t="s">
        <v>70</v>
      </c>
      <c r="B106">
        <f>B66*10000/B62</f>
        <v>2.1666499303593234</v>
      </c>
      <c r="C106">
        <f>C66*10000/C62</f>
        <v>2.9437303872928258</v>
      </c>
      <c r="D106">
        <f>D66*10000/D62</f>
        <v>3.2249871572434112</v>
      </c>
      <c r="E106">
        <f>E66*10000/E62</f>
        <v>2.4937007139295835</v>
      </c>
      <c r="F106">
        <f>F66*10000/F62</f>
        <v>12.702581001675489</v>
      </c>
      <c r="G106">
        <f>AVERAGE(C106:E106)</f>
        <v>2.88747275282194</v>
      </c>
      <c r="H106">
        <f>STDEV(C106:E106)</f>
        <v>0.36887485224780897</v>
      </c>
      <c r="I106">
        <f>(B106*B4+C106*C4+D106*D4+E106*E4+F106*F4)/SUM(B4:F4)</f>
        <v>4.095984487856372</v>
      </c>
      <c r="K106">
        <f>(LN(H106)+LN(H126))/2-LN(K114*K115^6)</f>
        <v>-3.7598514155398868</v>
      </c>
    </row>
    <row r="107" spans="1:11" ht="12.75">
      <c r="A107" t="s">
        <v>71</v>
      </c>
      <c r="B107">
        <f>B67*10000/B62</f>
        <v>0.22454901820700374</v>
      </c>
      <c r="C107">
        <f>C67*10000/C62</f>
        <v>0.489985323451186</v>
      </c>
      <c r="D107">
        <f>D67*10000/D62</f>
        <v>0.3606349574438305</v>
      </c>
      <c r="E107">
        <f>E67*10000/E62</f>
        <v>0.20026704388773414</v>
      </c>
      <c r="F107">
        <f>F67*10000/F62</f>
        <v>-0.3633762318001692</v>
      </c>
      <c r="G107">
        <f>AVERAGE(C107:E107)</f>
        <v>0.3502957749275835</v>
      </c>
      <c r="H107">
        <f>STDEV(C107:E107)</f>
        <v>0.1451356069323784</v>
      </c>
      <c r="I107">
        <f>(B107*B4+C107*C4+D107*D4+E107*E4+F107*F4)/SUM(B4:F4)</f>
        <v>0.23666282822257437</v>
      </c>
      <c r="K107">
        <f>(LN(H107)+LN(H127))/2-LN(K114*K115^7)</f>
        <v>-3.344080168233397</v>
      </c>
    </row>
    <row r="108" spans="1:9" ht="12.75">
      <c r="A108" t="s">
        <v>72</v>
      </c>
      <c r="B108">
        <f>B68*10000/B62</f>
        <v>0.0741155277794529</v>
      </c>
      <c r="C108">
        <f>C68*10000/C62</f>
        <v>0.1391928565181102</v>
      </c>
      <c r="D108">
        <f>D68*10000/D62</f>
        <v>0.08222140181218873</v>
      </c>
      <c r="E108">
        <f>E68*10000/E62</f>
        <v>0.06789785594844548</v>
      </c>
      <c r="F108">
        <f>F68*10000/F62</f>
        <v>-0.15994312224849586</v>
      </c>
      <c r="G108">
        <f>AVERAGE(C108:E108)</f>
        <v>0.09643737142624814</v>
      </c>
      <c r="H108">
        <f>STDEV(C108:E108)</f>
        <v>0.037713586684483075</v>
      </c>
      <c r="I108">
        <f>(B108*B4+C108*C4+D108*D4+E108*E4+F108*F4)/SUM(B4:F4)</f>
        <v>0.05892071200579526</v>
      </c>
    </row>
    <row r="109" spans="1:9" ht="12.75">
      <c r="A109" t="s">
        <v>73</v>
      </c>
      <c r="B109">
        <f>B69*10000/B62</f>
        <v>-0.008641092096125187</v>
      </c>
      <c r="C109">
        <f>C69*10000/C62</f>
        <v>-0.04267177096463471</v>
      </c>
      <c r="D109">
        <f>D69*10000/D62</f>
        <v>-0.14671927650140826</v>
      </c>
      <c r="E109">
        <f>E69*10000/E62</f>
        <v>-0.06296667210430121</v>
      </c>
      <c r="F109">
        <f>F69*10000/F62</f>
        <v>0.11414344654330486</v>
      </c>
      <c r="G109">
        <f>AVERAGE(C109:E109)</f>
        <v>-0.08411923985678138</v>
      </c>
      <c r="H109">
        <f>STDEV(C109:E109)</f>
        <v>0.05515472957053348</v>
      </c>
      <c r="I109">
        <f>(B109*B4+C109*C4+D109*D4+E109*E4+F109*F4)/SUM(B4:F4)</f>
        <v>-0.04668553517197845</v>
      </c>
    </row>
    <row r="110" spans="1:11" ht="12.75">
      <c r="A110" t="s">
        <v>74</v>
      </c>
      <c r="B110">
        <f>B70*10000/B62</f>
        <v>-0.45331845327203507</v>
      </c>
      <c r="C110">
        <f>C70*10000/C62</f>
        <v>-0.16525996923540412</v>
      </c>
      <c r="D110">
        <f>D70*10000/D62</f>
        <v>-0.10927442358917626</v>
      </c>
      <c r="E110">
        <f>E70*10000/E62</f>
        <v>-0.1755387658964604</v>
      </c>
      <c r="F110">
        <f>F70*10000/F62</f>
        <v>-0.4875972435320649</v>
      </c>
      <c r="G110">
        <f>AVERAGE(C110:E110)</f>
        <v>-0.15002438624034692</v>
      </c>
      <c r="H110">
        <f>STDEV(C110:E110)</f>
        <v>0.035662767801359595</v>
      </c>
      <c r="I110">
        <f>(B110*B4+C110*C4+D110*D4+E110*E4+F110*F4)/SUM(B4:F4)</f>
        <v>-0.23902635486082596</v>
      </c>
      <c r="K110">
        <f>EXP(AVERAGE(K103:K107))</f>
        <v>0.021382558319642492</v>
      </c>
    </row>
    <row r="111" spans="1:9" ht="12.75">
      <c r="A111" t="s">
        <v>75</v>
      </c>
      <c r="B111">
        <f>B71*10000/B62</f>
        <v>0.002319269803609086</v>
      </c>
      <c r="C111">
        <f>C71*10000/C62</f>
        <v>0.019981337661336383</v>
      </c>
      <c r="D111">
        <f>D71*10000/D62</f>
        <v>0.026795927861187556</v>
      </c>
      <c r="E111">
        <f>E71*10000/E62</f>
        <v>-0.003678303219605013</v>
      </c>
      <c r="F111">
        <f>F71*10000/F62</f>
        <v>-0.05092058721507065</v>
      </c>
      <c r="G111">
        <f>AVERAGE(C111:E111)</f>
        <v>0.014366320767639641</v>
      </c>
      <c r="H111">
        <f>STDEV(C111:E111)</f>
        <v>0.015994248998585738</v>
      </c>
      <c r="I111">
        <f>(B111*B4+C111*C4+D111*D4+E111*E4+F111*F4)/SUM(B4:F4)</f>
        <v>0.0038918043909501477</v>
      </c>
    </row>
    <row r="112" spans="1:9" ht="12.75">
      <c r="A112" t="s">
        <v>76</v>
      </c>
      <c r="B112">
        <f>B72*10000/B62</f>
        <v>-0.010635655439691334</v>
      </c>
      <c r="C112">
        <f>C72*10000/C62</f>
        <v>-0.0032404942331259556</v>
      </c>
      <c r="D112">
        <f>D72*10000/D62</f>
        <v>-0.012652208214650365</v>
      </c>
      <c r="E112">
        <f>E72*10000/E62</f>
        <v>-0.009744698709619288</v>
      </c>
      <c r="F112">
        <f>F72*10000/F62</f>
        <v>-0.03709867187435419</v>
      </c>
      <c r="G112">
        <f>AVERAGE(C112:E112)</f>
        <v>-0.008545800385798536</v>
      </c>
      <c r="H112">
        <f>STDEV(C112:E112)</f>
        <v>0.004819035993915246</v>
      </c>
      <c r="I112">
        <f>(B112*B4+C112*C4+D112*D4+E112*E4+F112*F4)/SUM(B4:F4)</f>
        <v>-0.01266656745772682</v>
      </c>
    </row>
    <row r="113" spans="1:9" ht="12.75">
      <c r="A113" t="s">
        <v>77</v>
      </c>
      <c r="B113">
        <f>B73*10000/B62</f>
        <v>0.010672749777933517</v>
      </c>
      <c r="C113">
        <f>C73*10000/C62</f>
        <v>0.006136697973767873</v>
      </c>
      <c r="D113">
        <f>D73*10000/D62</f>
        <v>0.011308659571898111</v>
      </c>
      <c r="E113">
        <f>E73*10000/E62</f>
        <v>0.019726391514165217</v>
      </c>
      <c r="F113">
        <f>F73*10000/F62</f>
        <v>0.01100412992441984</v>
      </c>
      <c r="G113">
        <f>AVERAGE(C113:E113)</f>
        <v>0.012390583019943733</v>
      </c>
      <c r="H113">
        <f>STDEV(C113:E113)</f>
        <v>0.0068591443628963295</v>
      </c>
      <c r="I113">
        <f>(B113*B4+C113*C4+D113*D4+E113*E4+F113*F4)/SUM(B4:F4)</f>
        <v>0.011956855931960822</v>
      </c>
    </row>
    <row r="114" spans="1:11" ht="12.75">
      <c r="A114" t="s">
        <v>78</v>
      </c>
      <c r="B114">
        <f>B74*10000/B62</f>
        <v>-0.20990346314200997</v>
      </c>
      <c r="C114">
        <f>C74*10000/C62</f>
        <v>-0.20424118589619147</v>
      </c>
      <c r="D114">
        <f>D74*10000/D62</f>
        <v>-0.20827240304929667</v>
      </c>
      <c r="E114">
        <f>E74*10000/E62</f>
        <v>-0.2012261699823565</v>
      </c>
      <c r="F114">
        <f>F74*10000/F62</f>
        <v>-0.16063958973026068</v>
      </c>
      <c r="G114">
        <f>AVERAGE(C114:E114)</f>
        <v>-0.2045799196426149</v>
      </c>
      <c r="H114">
        <f>STDEV(C114:E114)</f>
        <v>0.0035353084054477965</v>
      </c>
      <c r="I114">
        <f>(B114*B4+C114*C4+D114*D4+E114*E4+F114*F4)/SUM(B4:F4)</f>
        <v>-0.19947243137833298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0.0010780742574556762</v>
      </c>
      <c r="C115">
        <f>C75*10000/C62</f>
        <v>-3.241326035945466E-05</v>
      </c>
      <c r="D115">
        <f>D75*10000/D62</f>
        <v>0.004939618835567697</v>
      </c>
      <c r="E115">
        <f>E75*10000/E62</f>
        <v>-9.120173376335305E-05</v>
      </c>
      <c r="F115">
        <f>F75*10000/F62</f>
        <v>-0.003498341684544395</v>
      </c>
      <c r="G115">
        <f>AVERAGE(C115:E115)</f>
        <v>0.0016053346138149632</v>
      </c>
      <c r="H115">
        <f>STDEV(C115:E115)</f>
        <v>0.002887724445774426</v>
      </c>
      <c r="I115">
        <f>(B115*B4+C115*C4+D115*D4+E115*E4+F115*F4)/SUM(B4:F4)</f>
        <v>0.0008462852621843374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231.35835219868383</v>
      </c>
      <c r="C122">
        <f>C82*10000/C62</f>
        <v>121.0248351186362</v>
      </c>
      <c r="D122">
        <f>D82*10000/D62</f>
        <v>-20.799867802756363</v>
      </c>
      <c r="E122">
        <f>E82*10000/E62</f>
        <v>-132.56879680372015</v>
      </c>
      <c r="F122">
        <f>F82*10000/F62</f>
        <v>-192.57935088942995</v>
      </c>
      <c r="G122">
        <f>AVERAGE(C122:E122)</f>
        <v>-10.78127649594677</v>
      </c>
      <c r="H122">
        <f>STDEV(C122:E122)</f>
        <v>127.0933187336083</v>
      </c>
      <c r="I122">
        <f>(B122*B4+C122*C4+D122*D4+E122*E4+F122*F4)/SUM(B4:F4)</f>
        <v>-0.08758002919503205</v>
      </c>
    </row>
    <row r="123" spans="1:9" ht="12.75">
      <c r="A123" t="s">
        <v>82</v>
      </c>
      <c r="B123">
        <f>B83*10000/B62</f>
        <v>-4.365954406650853</v>
      </c>
      <c r="C123">
        <f>C83*10000/C62</f>
        <v>-0.8873635661932493</v>
      </c>
      <c r="D123">
        <f>D83*10000/D62</f>
        <v>-3.064971486688215</v>
      </c>
      <c r="E123">
        <f>E83*10000/E62</f>
        <v>-2.210525210161353</v>
      </c>
      <c r="F123">
        <f>F83*10000/F62</f>
        <v>3.6880685533875655</v>
      </c>
      <c r="G123">
        <f>AVERAGE(C123:E123)</f>
        <v>-2.0542867543476055</v>
      </c>
      <c r="H123">
        <f>STDEV(C123:E123)</f>
        <v>1.0971790670427959</v>
      </c>
      <c r="I123">
        <f>(B123*B4+C123*C4+D123*D4+E123*E4+F123*F4)/SUM(B4:F4)</f>
        <v>-1.6204118512215153</v>
      </c>
    </row>
    <row r="124" spans="1:9" ht="12.75">
      <c r="A124" t="s">
        <v>83</v>
      </c>
      <c r="B124">
        <f>B84*10000/B62</f>
        <v>1.8697266777782944</v>
      </c>
      <c r="C124">
        <f>C84*10000/C62</f>
        <v>0.6480535144447099</v>
      </c>
      <c r="D124">
        <f>D84*10000/D62</f>
        <v>-0.1401831792660152</v>
      </c>
      <c r="E124">
        <f>E84*10000/E62</f>
        <v>-2.0615885225440276</v>
      </c>
      <c r="F124">
        <f>F84*10000/F62</f>
        <v>1.1745628159485628</v>
      </c>
      <c r="G124">
        <f>AVERAGE(C124:E124)</f>
        <v>-0.517906062455111</v>
      </c>
      <c r="H124">
        <f>STDEV(C124:E124)</f>
        <v>1.393752461708187</v>
      </c>
      <c r="I124">
        <f>(B124*B4+C124*C4+D124*D4+E124*E4+F124*F4)/SUM(B4:F4)</f>
        <v>0.053633561251108</v>
      </c>
    </row>
    <row r="125" spans="1:9" ht="12.75">
      <c r="A125" t="s">
        <v>84</v>
      </c>
      <c r="B125">
        <f>B85*10000/B62</f>
        <v>-1.0805508382673845</v>
      </c>
      <c r="C125">
        <f>C85*10000/C62</f>
        <v>-0.30496443739220563</v>
      </c>
      <c r="D125">
        <f>D85*10000/D62</f>
        <v>-0.5874117239054623</v>
      </c>
      <c r="E125">
        <f>E85*10000/E62</f>
        <v>-0.29933202849497437</v>
      </c>
      <c r="F125">
        <f>F85*10000/F62</f>
        <v>-1.9583557093450046</v>
      </c>
      <c r="G125">
        <f>AVERAGE(C125:E125)</f>
        <v>-0.39723606326421407</v>
      </c>
      <c r="H125">
        <f>STDEV(C125:E125)</f>
        <v>0.16472102911513087</v>
      </c>
      <c r="I125">
        <f>(B125*B4+C125*C4+D125*D4+E125*E4+F125*F4)/SUM(B4:F4)</f>
        <v>-0.7048126242817173</v>
      </c>
    </row>
    <row r="126" spans="1:9" ht="12.75">
      <c r="A126" t="s">
        <v>85</v>
      </c>
      <c r="B126">
        <f>B86*10000/B62</f>
        <v>0.8887567956198917</v>
      </c>
      <c r="C126">
        <f>C86*10000/C62</f>
        <v>0.4973709948489798</v>
      </c>
      <c r="D126">
        <f>D86*10000/D62</f>
        <v>0.5886708475007616</v>
      </c>
      <c r="E126">
        <f>E86*10000/E62</f>
        <v>0.3909709943561102</v>
      </c>
      <c r="F126">
        <f>F86*10000/F62</f>
        <v>1.7175569961009733</v>
      </c>
      <c r="G126">
        <f>AVERAGE(C126:E126)</f>
        <v>0.49233761223528383</v>
      </c>
      <c r="H126">
        <f>STDEV(C126:E126)</f>
        <v>0.09894599127178483</v>
      </c>
      <c r="I126">
        <f>(B126*B4+C126*C4+D126*D4+E126*E4+F126*F4)/SUM(B4:F4)</f>
        <v>0.7135153998928142</v>
      </c>
    </row>
    <row r="127" spans="1:9" ht="12.75">
      <c r="A127" t="s">
        <v>86</v>
      </c>
      <c r="B127">
        <f>B87*10000/B62</f>
        <v>-0.048784801979420665</v>
      </c>
      <c r="C127">
        <f>C87*10000/C62</f>
        <v>-0.35162222205765725</v>
      </c>
      <c r="D127">
        <f>D87*10000/D62</f>
        <v>-0.30975762031947346</v>
      </c>
      <c r="E127">
        <f>E87*10000/E62</f>
        <v>-0.02622814875763968</v>
      </c>
      <c r="F127">
        <f>F87*10000/F62</f>
        <v>0.2472564847262366</v>
      </c>
      <c r="G127">
        <f>AVERAGE(C127:E127)</f>
        <v>-0.22920266371159012</v>
      </c>
      <c r="H127">
        <f>STDEV(C127:E127)</f>
        <v>0.17702302536751482</v>
      </c>
      <c r="I127">
        <f>(B127*B4+C127*C4+D127*D4+E127*E4+F127*F4)/SUM(B4:F4)</f>
        <v>-0.13938764872734719</v>
      </c>
    </row>
    <row r="128" spans="1:9" ht="12.75">
      <c r="A128" t="s">
        <v>87</v>
      </c>
      <c r="B128">
        <f>B88*10000/B62</f>
        <v>-0.26704547210678903</v>
      </c>
      <c r="C128">
        <f>C88*10000/C62</f>
        <v>-0.12511416935970493</v>
      </c>
      <c r="D128">
        <f>D88*10000/D62</f>
        <v>-0.24920008124984686</v>
      </c>
      <c r="E128">
        <f>E88*10000/E62</f>
        <v>-0.2172952753621671</v>
      </c>
      <c r="F128">
        <f>F88*10000/F62</f>
        <v>-0.2796153421494731</v>
      </c>
      <c r="G128">
        <f>AVERAGE(C128:E128)</f>
        <v>-0.1972031753239063</v>
      </c>
      <c r="H128">
        <f>STDEV(C128:E128)</f>
        <v>0.06443677323828854</v>
      </c>
      <c r="I128">
        <f>(B128*B4+C128*C4+D128*D4+E128*E4+F128*F4)/SUM(B4:F4)</f>
        <v>-0.2183199669671526</v>
      </c>
    </row>
    <row r="129" spans="1:9" ht="12.75">
      <c r="A129" t="s">
        <v>88</v>
      </c>
      <c r="B129">
        <f>B89*10000/B62</f>
        <v>-0.057250825935775816</v>
      </c>
      <c r="C129">
        <f>C89*10000/C62</f>
        <v>-0.03934241594540929</v>
      </c>
      <c r="D129">
        <f>D89*10000/D62</f>
        <v>-0.0667509179573742</v>
      </c>
      <c r="E129">
        <f>E89*10000/E62</f>
        <v>-0.017304621783233515</v>
      </c>
      <c r="F129">
        <f>F89*10000/F62</f>
        <v>-0.1173768496023158</v>
      </c>
      <c r="G129">
        <f>AVERAGE(C129:E129)</f>
        <v>-0.041132651895339004</v>
      </c>
      <c r="H129">
        <f>STDEV(C129:E129)</f>
        <v>0.024771712898032004</v>
      </c>
      <c r="I129">
        <f>(B129*B4+C129*C4+D129*D4+E129*E4+F129*F4)/SUM(B4:F4)</f>
        <v>-0.05365883896170813</v>
      </c>
    </row>
    <row r="130" spans="1:9" ht="12.75">
      <c r="A130" t="s">
        <v>89</v>
      </c>
      <c r="B130">
        <f>B90*10000/B62</f>
        <v>-0.00198786128107465</v>
      </c>
      <c r="C130">
        <f>C90*10000/C62</f>
        <v>0.15180202957545322</v>
      </c>
      <c r="D130">
        <f>D90*10000/D62</f>
        <v>0.13729578995539463</v>
      </c>
      <c r="E130">
        <f>E90*10000/E62</f>
        <v>0.024399858115493535</v>
      </c>
      <c r="F130">
        <f>F90*10000/F62</f>
        <v>0.25754777159053305</v>
      </c>
      <c r="G130">
        <f>AVERAGE(C130:E130)</f>
        <v>0.1044992258821138</v>
      </c>
      <c r="H130">
        <f>STDEV(C130:E130)</f>
        <v>0.06974624924996217</v>
      </c>
      <c r="I130">
        <f>(B130*B4+C130*C4+D130*D4+E130*E4+F130*F4)/SUM(B4:F4)</f>
        <v>0.10957130033028378</v>
      </c>
    </row>
    <row r="131" spans="1:9" ht="12.75">
      <c r="A131" t="s">
        <v>90</v>
      </c>
      <c r="B131">
        <f>B91*10000/B62</f>
        <v>0.01981483408083935</v>
      </c>
      <c r="C131">
        <f>C91*10000/C62</f>
        <v>-0.020347123331685917</v>
      </c>
      <c r="D131">
        <f>D91*10000/D62</f>
        <v>-0.014765227816472522</v>
      </c>
      <c r="E131">
        <f>E91*10000/E62</f>
        <v>0.008599693046308338</v>
      </c>
      <c r="F131">
        <f>F91*10000/F62</f>
        <v>0.03501476970226108</v>
      </c>
      <c r="G131">
        <f>AVERAGE(C131:E131)</f>
        <v>-0.0088375527006167</v>
      </c>
      <c r="H131">
        <f>STDEV(C131:E131)</f>
        <v>0.015356840293975884</v>
      </c>
      <c r="I131">
        <f>(B131*B4+C131*C4+D131*D4+E131*E4+F131*F4)/SUM(B4:F4)</f>
        <v>0.0011704906926726245</v>
      </c>
    </row>
    <row r="132" spans="1:9" ht="12.75">
      <c r="A132" t="s">
        <v>91</v>
      </c>
      <c r="B132">
        <f>B92*10000/B62</f>
        <v>-0.05061735754046402</v>
      </c>
      <c r="C132">
        <f>C92*10000/C62</f>
        <v>-0.02009163010050807</v>
      </c>
      <c r="D132">
        <f>D92*10000/D62</f>
        <v>-0.05137148754047655</v>
      </c>
      <c r="E132">
        <f>E92*10000/E62</f>
        <v>0.005461675335305305</v>
      </c>
      <c r="F132">
        <f>F92*10000/F62</f>
        <v>-0.03345041113946061</v>
      </c>
      <c r="G132">
        <f>AVERAGE(C132:E132)</f>
        <v>-0.02200048076855977</v>
      </c>
      <c r="H132">
        <f>STDEV(C132:E132)</f>
        <v>0.028464625129640802</v>
      </c>
      <c r="I132">
        <f>(B132*B4+C132*C4+D132*D4+E132*E4+F132*F4)/SUM(B4:F4)</f>
        <v>-0.027667380773347912</v>
      </c>
    </row>
    <row r="133" spans="1:9" ht="12.75">
      <c r="A133" t="s">
        <v>92</v>
      </c>
      <c r="B133">
        <f>B93*10000/B62</f>
        <v>0.05640588618055058</v>
      </c>
      <c r="C133">
        <f>C93*10000/C62</f>
        <v>0.03587264662056442</v>
      </c>
      <c r="D133">
        <f>D93*10000/D62</f>
        <v>0.04497877676147147</v>
      </c>
      <c r="E133">
        <f>E93*10000/E62</f>
        <v>0.04533260152428695</v>
      </c>
      <c r="F133">
        <f>F93*10000/F62</f>
        <v>0.02460480042424133</v>
      </c>
      <c r="G133">
        <f>AVERAGE(C133:E133)</f>
        <v>0.042061341635440945</v>
      </c>
      <c r="H133">
        <f>STDEV(C133:E133)</f>
        <v>0.0053624861287525786</v>
      </c>
      <c r="I133">
        <f>(B133*B4+C133*C4+D133*D4+E133*E4+F133*F4)/SUM(B4:F4)</f>
        <v>0.041800291491302766</v>
      </c>
    </row>
    <row r="134" spans="1:9" ht="12.75">
      <c r="A134" t="s">
        <v>93</v>
      </c>
      <c r="B134">
        <f>B94*10000/B62</f>
        <v>-0.04504225631452645</v>
      </c>
      <c r="C134">
        <f>C94*10000/C62</f>
        <v>-0.0074338318986036005</v>
      </c>
      <c r="D134">
        <f>D94*10000/D62</f>
        <v>0.00873390410403262</v>
      </c>
      <c r="E134">
        <f>E94*10000/E62</f>
        <v>0.018082392034890777</v>
      </c>
      <c r="F134">
        <f>F94*10000/F62</f>
        <v>-0.0077479043217904536</v>
      </c>
      <c r="G134">
        <f>AVERAGE(C134:E134)</f>
        <v>0.006460821413439933</v>
      </c>
      <c r="H134">
        <f>STDEV(C134:E134)</f>
        <v>0.012909089806983368</v>
      </c>
      <c r="I134">
        <f>(B134*B4+C134*C4+D134*D4+E134*E4+F134*F4)/SUM(B4:F4)</f>
        <v>-0.0028859375615926603</v>
      </c>
    </row>
    <row r="135" spans="1:9" ht="12.75">
      <c r="A135" t="s">
        <v>94</v>
      </c>
      <c r="B135">
        <f>B95*10000/B62</f>
        <v>-6.316689212323629E-05</v>
      </c>
      <c r="C135">
        <f>C95*10000/C62</f>
        <v>-0.002222544767407344</v>
      </c>
      <c r="D135">
        <f>D95*10000/D62</f>
        <v>-0.005014645486186556</v>
      </c>
      <c r="E135">
        <f>E95*10000/E62</f>
        <v>-0.0011033997789487626</v>
      </c>
      <c r="F135">
        <f>F95*10000/F62</f>
        <v>-0.00023503324112083085</v>
      </c>
      <c r="G135">
        <f>AVERAGE(C135:E135)</f>
        <v>-0.002780196677514221</v>
      </c>
      <c r="H135">
        <f>STDEV(C135:E135)</f>
        <v>0.0020143714864023724</v>
      </c>
      <c r="I135">
        <f>(B135*B4+C135*C4+D135*D4+E135*E4+F135*F4)/SUM(B4:F4)</f>
        <v>-0.002046819996124594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2004-05-03T09:28:17Z</cp:lastPrinted>
  <dcterms:created xsi:type="dcterms:W3CDTF">2004-05-03T09:28:17Z</dcterms:created>
  <dcterms:modified xsi:type="dcterms:W3CDTF">2004-05-03T12:40:30Z</dcterms:modified>
  <cp:category/>
  <cp:version/>
  <cp:contentType/>
  <cp:contentStatus/>
</cp:coreProperties>
</file>